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2"/>
  </bookViews>
  <sheets>
    <sheet name="现招聘" sheetId="1" r:id="rId1"/>
    <sheet name="Sheet3" sheetId="2" r:id="rId2"/>
    <sheet name="选调(2)" sheetId="3" r:id="rId3"/>
  </sheets>
  <definedNames>
    <definedName name="_xlnm.Print_Titles" localSheetId="0">'现招聘'!$2:$2</definedName>
  </definedNames>
  <calcPr fullCalcOnLoad="1"/>
</workbook>
</file>

<file path=xl/sharedStrings.xml><?xml version="1.0" encoding="utf-8"?>
<sst xmlns="http://schemas.openxmlformats.org/spreadsheetml/2006/main" count="520" uniqueCount="281">
  <si>
    <t>01</t>
  </si>
  <si>
    <t>02</t>
  </si>
  <si>
    <t>03</t>
  </si>
  <si>
    <t>04</t>
  </si>
  <si>
    <t>05</t>
  </si>
  <si>
    <t>06</t>
  </si>
  <si>
    <t>07</t>
  </si>
  <si>
    <t>08</t>
  </si>
  <si>
    <t>09</t>
  </si>
  <si>
    <t>职校学前教育</t>
  </si>
  <si>
    <t xml:space="preserve">女  </t>
  </si>
  <si>
    <t>南昌</t>
  </si>
  <si>
    <t>上饶师范学院</t>
  </si>
  <si>
    <t>20133650212000105</t>
  </si>
  <si>
    <t>江西师大科学技术学院</t>
  </si>
  <si>
    <t>20163601212000115</t>
  </si>
  <si>
    <t>序号</t>
  </si>
  <si>
    <t>姓名</t>
  </si>
  <si>
    <t>学历</t>
  </si>
  <si>
    <t>笔试分</t>
  </si>
  <si>
    <t>赣州高等师范专科学校</t>
  </si>
  <si>
    <t>南昌师范学院</t>
  </si>
  <si>
    <t>豫章师范学院</t>
  </si>
  <si>
    <t>20163632012002236</t>
  </si>
  <si>
    <t>20163612212001969</t>
  </si>
  <si>
    <t>幼儿教育</t>
  </si>
  <si>
    <t>20173631912000034</t>
  </si>
  <si>
    <t>江西师范大学鹰潭分院</t>
  </si>
  <si>
    <t>20163603512000493</t>
  </si>
  <si>
    <t>江西外语外贸职业学院</t>
  </si>
  <si>
    <t>20173631912000023</t>
  </si>
  <si>
    <t>应用西班牙语</t>
  </si>
  <si>
    <t>南昌理工学院</t>
  </si>
  <si>
    <t>20163610212001396</t>
  </si>
  <si>
    <t>会计电算化</t>
  </si>
  <si>
    <t>江西环境工程职业学院</t>
  </si>
  <si>
    <t>20173631912000055</t>
  </si>
  <si>
    <t>资产评估与管理</t>
  </si>
  <si>
    <t>景德镇学院</t>
  </si>
  <si>
    <t>20173631912000085</t>
  </si>
  <si>
    <t>英语教育</t>
  </si>
  <si>
    <t>琴江</t>
  </si>
  <si>
    <t>宜春幼儿师范高等专科学校</t>
  </si>
  <si>
    <t>20173640512000404</t>
  </si>
  <si>
    <t>石城县2017年幼儿园招聘</t>
  </si>
  <si>
    <t>叶云</t>
  </si>
  <si>
    <t>'136013301516</t>
  </si>
  <si>
    <t>'21018000301002</t>
  </si>
  <si>
    <t>李钦琳</t>
  </si>
  <si>
    <t>'136210102423</t>
  </si>
  <si>
    <t>罗伟珍</t>
  </si>
  <si>
    <t>'336212304611</t>
  </si>
  <si>
    <t>'21018000440001</t>
  </si>
  <si>
    <t>温柔</t>
  </si>
  <si>
    <t>'336017401013</t>
  </si>
  <si>
    <t>'336210302111</t>
  </si>
  <si>
    <t>包慧敏</t>
  </si>
  <si>
    <t>'336212302318</t>
  </si>
  <si>
    <t>赖政妤</t>
  </si>
  <si>
    <t>'336212300917</t>
  </si>
  <si>
    <t>陈盈</t>
  </si>
  <si>
    <t>'336210300403</t>
  </si>
  <si>
    <t>赖彦宏</t>
  </si>
  <si>
    <t>'336210303001</t>
  </si>
  <si>
    <t>曾凌</t>
  </si>
  <si>
    <t>'336212303303</t>
  </si>
  <si>
    <t>何慧</t>
  </si>
  <si>
    <t>'336210300622</t>
  </si>
  <si>
    <t>廖姗姗</t>
  </si>
  <si>
    <t>'336212300401</t>
  </si>
  <si>
    <t>黄衍萍</t>
  </si>
  <si>
    <t>'336212304303</t>
  </si>
  <si>
    <t>黄丽瑛</t>
  </si>
  <si>
    <t>'336212302612</t>
  </si>
  <si>
    <t>刘俊宏</t>
  </si>
  <si>
    <t>'336212702505</t>
  </si>
  <si>
    <t>李艳茹</t>
  </si>
  <si>
    <t>'336210302803</t>
  </si>
  <si>
    <t>陈凤勤</t>
  </si>
  <si>
    <t>'336210301321</t>
  </si>
  <si>
    <t>温思琦</t>
  </si>
  <si>
    <t>'336210303027</t>
  </si>
  <si>
    <t>刘亚利</t>
  </si>
  <si>
    <t>'336210300118</t>
  </si>
  <si>
    <t>黄娜</t>
  </si>
  <si>
    <t>'336212303824</t>
  </si>
  <si>
    <t>范怡</t>
  </si>
  <si>
    <t>'336210304118</t>
  </si>
  <si>
    <t>李甜</t>
  </si>
  <si>
    <t>'336212304321</t>
  </si>
  <si>
    <t>华莉</t>
  </si>
  <si>
    <t>'336212301503</t>
  </si>
  <si>
    <t>温梦露</t>
  </si>
  <si>
    <t>'336212304113</t>
  </si>
  <si>
    <t>周玉婷</t>
  </si>
  <si>
    <t>'336212700708</t>
  </si>
  <si>
    <t>温佳珠</t>
  </si>
  <si>
    <t>'336017103609</t>
  </si>
  <si>
    <t>岗位名称</t>
  </si>
  <si>
    <t>岗位代码</t>
  </si>
  <si>
    <t>性别</t>
  </si>
  <si>
    <t>籍贯</t>
  </si>
  <si>
    <t>毕业时间</t>
  </si>
  <si>
    <t>毕业院校</t>
  </si>
  <si>
    <t>教师资格证种类</t>
  </si>
  <si>
    <t>教师资格证编号</t>
  </si>
  <si>
    <t>专业</t>
  </si>
  <si>
    <t>综合分</t>
  </si>
  <si>
    <t>专业分</t>
  </si>
  <si>
    <t>琴江</t>
  </si>
  <si>
    <t>高田</t>
  </si>
  <si>
    <t>大由</t>
  </si>
  <si>
    <t>横江</t>
  </si>
  <si>
    <t>龙岗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</si>
  <si>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</si>
  <si>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</si>
  <si>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</si>
  <si>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</si>
  <si>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</si>
  <si>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</si>
  <si>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</si>
  <si>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</si>
  <si>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</si>
  <si>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</si>
  <si>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</si>
  <si>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</si>
  <si>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34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</si>
  <si>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</si>
  <si>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</si>
  <si>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</si>
  <si>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</si>
  <si>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</si>
  <si>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</si>
  <si>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</si>
  <si>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</si>
  <si>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</si>
  <si>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</si>
  <si>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</si>
  <si>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</si>
  <si>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</si>
  <si>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准考证号</t>
  </si>
  <si>
    <t>黄蓉</t>
  </si>
  <si>
    <t>待取</t>
  </si>
  <si>
    <t>本科</t>
  </si>
  <si>
    <t>专科</t>
  </si>
  <si>
    <t>鹰潭职业技术学院</t>
  </si>
  <si>
    <t>大专</t>
  </si>
  <si>
    <t>幼儿园</t>
  </si>
  <si>
    <t>女</t>
  </si>
  <si>
    <t>学前教育</t>
  </si>
  <si>
    <t>九江职业大学</t>
  </si>
  <si>
    <t>江西青年职业学院</t>
  </si>
  <si>
    <t>青少年工作与管理</t>
  </si>
  <si>
    <t>面试序号</t>
  </si>
  <si>
    <t>202</t>
  </si>
  <si>
    <t>207</t>
  </si>
  <si>
    <t>216</t>
  </si>
  <si>
    <t>205</t>
  </si>
  <si>
    <t>204</t>
  </si>
  <si>
    <t>107</t>
  </si>
  <si>
    <t>114</t>
  </si>
  <si>
    <t>212</t>
  </si>
  <si>
    <t>211</t>
  </si>
  <si>
    <t>105</t>
  </si>
  <si>
    <t>210</t>
  </si>
  <si>
    <t>108</t>
  </si>
  <si>
    <t>109</t>
  </si>
  <si>
    <t>214</t>
  </si>
  <si>
    <t>116</t>
  </si>
  <si>
    <t>215</t>
  </si>
  <si>
    <t>117</t>
  </si>
  <si>
    <t>110</t>
  </si>
  <si>
    <t>106</t>
  </si>
  <si>
    <t>201</t>
  </si>
  <si>
    <t>111</t>
  </si>
  <si>
    <t>217</t>
  </si>
  <si>
    <t>206</t>
  </si>
  <si>
    <t>203</t>
  </si>
  <si>
    <t>102</t>
  </si>
  <si>
    <t>说课分数</t>
  </si>
  <si>
    <t>修正分</t>
  </si>
  <si>
    <t>操作序号</t>
  </si>
  <si>
    <t>14</t>
  </si>
  <si>
    <t>19</t>
  </si>
  <si>
    <t>17</t>
  </si>
  <si>
    <t>30</t>
  </si>
  <si>
    <t>07</t>
  </si>
  <si>
    <t>13</t>
  </si>
  <si>
    <t>27</t>
  </si>
  <si>
    <t>35</t>
  </si>
  <si>
    <t>29</t>
  </si>
  <si>
    <t>25</t>
  </si>
  <si>
    <t>08</t>
  </si>
  <si>
    <t>23</t>
  </si>
  <si>
    <t>09</t>
  </si>
  <si>
    <t>31</t>
  </si>
  <si>
    <t>33</t>
  </si>
  <si>
    <t>16</t>
  </si>
  <si>
    <t>11</t>
  </si>
  <si>
    <t>12</t>
  </si>
  <si>
    <t>10</t>
  </si>
  <si>
    <t>20</t>
  </si>
  <si>
    <t>04</t>
  </si>
  <si>
    <t>32</t>
  </si>
  <si>
    <t>15</t>
  </si>
  <si>
    <t>简笔画</t>
  </si>
  <si>
    <t>弹唱</t>
  </si>
  <si>
    <t>舞蹈</t>
  </si>
  <si>
    <t>技能折算</t>
  </si>
  <si>
    <t>说课折算</t>
  </si>
  <si>
    <t>合计分</t>
  </si>
  <si>
    <t>笔试有效</t>
  </si>
  <si>
    <t>面试有效</t>
  </si>
  <si>
    <t>序号</t>
  </si>
  <si>
    <t>面试序号</t>
  </si>
  <si>
    <t>操作序号</t>
  </si>
  <si>
    <t>姓名</t>
  </si>
  <si>
    <t>学历</t>
  </si>
  <si>
    <t>笔试分</t>
  </si>
  <si>
    <t>说课分数</t>
  </si>
  <si>
    <t>修正分</t>
  </si>
  <si>
    <t>说课折算</t>
  </si>
  <si>
    <t>简笔画</t>
  </si>
  <si>
    <t>弹唱</t>
  </si>
  <si>
    <t>舞蹈</t>
  </si>
  <si>
    <t>技能折算</t>
  </si>
  <si>
    <t>面试有效</t>
  </si>
  <si>
    <t>幼儿园</t>
  </si>
  <si>
    <t>女</t>
  </si>
  <si>
    <t>专科</t>
  </si>
  <si>
    <t>本科</t>
  </si>
  <si>
    <t>112</t>
  </si>
  <si>
    <t>06</t>
  </si>
  <si>
    <t>邓玉娟</t>
  </si>
  <si>
    <t>进城选调</t>
  </si>
  <si>
    <t>小松公立幼儿园</t>
  </si>
  <si>
    <t>59</t>
  </si>
  <si>
    <t>56</t>
  </si>
  <si>
    <t>208</t>
  </si>
  <si>
    <t>26</t>
  </si>
  <si>
    <t>温丽霞</t>
  </si>
  <si>
    <t>横江公立幼儿园</t>
  </si>
  <si>
    <t>62</t>
  </si>
  <si>
    <t>44</t>
  </si>
  <si>
    <t>101</t>
  </si>
  <si>
    <t>34</t>
  </si>
  <si>
    <t>郑婉芳</t>
  </si>
  <si>
    <t>46</t>
  </si>
  <si>
    <t>113</t>
  </si>
  <si>
    <t>03</t>
  </si>
  <si>
    <t>肖芳丽</t>
  </si>
  <si>
    <t>54</t>
  </si>
  <si>
    <t>47</t>
  </si>
  <si>
    <t>213</t>
  </si>
  <si>
    <t>21</t>
  </si>
  <si>
    <t>邓丽平</t>
  </si>
  <si>
    <t>长天公立幼儿园</t>
  </si>
  <si>
    <t>46.5</t>
  </si>
  <si>
    <t>209</t>
  </si>
  <si>
    <t>22</t>
  </si>
  <si>
    <t>李丽霞</t>
  </si>
  <si>
    <t>55</t>
  </si>
  <si>
    <t>42</t>
  </si>
  <si>
    <t>115</t>
  </si>
  <si>
    <t>05</t>
  </si>
  <si>
    <t>温菊贞</t>
  </si>
  <si>
    <t>52</t>
  </si>
  <si>
    <t>104</t>
  </si>
  <si>
    <t>28</t>
  </si>
  <si>
    <t>陈阿香</t>
  </si>
  <si>
    <t>龙岗公立幼儿园</t>
  </si>
  <si>
    <t>53</t>
  </si>
  <si>
    <t>103</t>
  </si>
  <si>
    <t>24</t>
  </si>
  <si>
    <t>陈水平</t>
  </si>
  <si>
    <t>高田公立幼儿园</t>
  </si>
  <si>
    <t>40</t>
  </si>
  <si>
    <t>总成绩</t>
  </si>
  <si>
    <t>排名</t>
  </si>
  <si>
    <t>评优评模</t>
  </si>
  <si>
    <t>石城县2017年城区幼儿园选调考试成绩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</si>
</sst>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);[Red]\(0.00\)"/>
    <numFmt numFmtId="179" formatCode="0_);[Red]\(0\)"/>
    <numFmt numFmtId="180" formatCode="0.00_ "/>
    <numFmt numFmtId="181" formatCode="0.000000000000_);[Red]\(0.000000000000\)"/>
  </numFmts>
  <fonts count="7">
    <font>
      <sz val="12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3" fillId="0" borderId="1" xfId="16" applyNumberFormat="1" applyFont="1" applyFill="1" applyBorder="1" applyAlignment="1" applyProtection="1">
      <alignment horizontal="center" vertical="center" wrapText="1"/>
      <protection/>
    </xf>
    <xf numFmtId="49" fontId="3" fillId="0" borderId="1" xfId="16" applyNumberFormat="1" applyFont="1" applyBorder="1" applyAlignment="1">
      <alignment horizontal="center" vertical="center" wrapText="1"/>
    </xf>
    <xf numFmtId="178" fontId="3" fillId="0" borderId="1" xfId="16" applyNumberFormat="1" applyFont="1" applyBorder="1" applyAlignment="1">
      <alignment horizontal="center" vertical="center" wrapText="1"/>
    </xf>
    <xf numFmtId="49" fontId="4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1" xfId="16" applyFont="1" applyFill="1" applyBorder="1" applyAlignment="1" applyProtection="1">
      <alignment horizontal="center" vertical="center" wrapText="1"/>
      <protection/>
    </xf>
    <xf numFmtId="0" fontId="4" fillId="0" borderId="1" xfId="16" applyFont="1" applyFill="1" applyBorder="1" applyAlignment="1" applyProtection="1">
      <alignment horizontal="center" vertical="center" wrapText="1"/>
      <protection/>
    </xf>
    <xf numFmtId="178" fontId="4" fillId="0" borderId="1" xfId="16" applyNumberFormat="1" applyFont="1" applyFill="1" applyBorder="1" applyAlignment="1" applyProtection="1">
      <alignment horizontal="center" vertical="center" wrapText="1"/>
      <protection/>
    </xf>
    <xf numFmtId="49" fontId="4" fillId="0" borderId="1" xfId="16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/>
    </xf>
    <xf numFmtId="178" fontId="5" fillId="0" borderId="1" xfId="0" applyNumberFormat="1" applyFont="1" applyBorder="1" applyAlignment="1">
      <alignment horizontal="center" vertical="center" wrapText="1"/>
    </xf>
    <xf numFmtId="178" fontId="4" fillId="0" borderId="1" xfId="16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B1">
      <selection activeCell="AE3" sqref="AE3"/>
    </sheetView>
  </sheetViews>
  <sheetFormatPr defaultColWidth="9.00390625" defaultRowHeight="14.25"/>
  <cols>
    <col min="1" max="1" width="7.50390625" style="17" hidden="1" customWidth="1"/>
    <col min="2" max="2" width="5.625" style="17" customWidth="1"/>
    <col min="3" max="3" width="5.50390625" style="17" customWidth="1"/>
    <col min="4" max="4" width="7.50390625" style="13" customWidth="1"/>
    <col min="5" max="5" width="6.50390625" style="13" customWidth="1"/>
    <col min="6" max="7" width="6.50390625" style="13" hidden="1" customWidth="1"/>
    <col min="8" max="8" width="3.00390625" style="13" customWidth="1"/>
    <col min="9" max="11" width="6.50390625" style="13" hidden="1" customWidth="1"/>
    <col min="12" max="12" width="4.125" style="13" customWidth="1"/>
    <col min="13" max="15" width="6.50390625" style="13" hidden="1" customWidth="1"/>
    <col min="16" max="16" width="5.25390625" style="13" customWidth="1"/>
    <col min="17" max="17" width="4.625" style="13" customWidth="1"/>
    <col min="18" max="18" width="6.50390625" style="12" customWidth="1"/>
    <col min="19" max="19" width="6.50390625" style="13" customWidth="1"/>
    <col min="20" max="20" width="6.00390625" style="13" customWidth="1"/>
    <col min="21" max="21" width="6.00390625" style="12" customWidth="1"/>
    <col min="22" max="23" width="6.375" style="12" customWidth="1"/>
    <col min="24" max="24" width="6.00390625" style="13" customWidth="1"/>
    <col min="25" max="25" width="6.125" style="13" customWidth="1"/>
    <col min="26" max="26" width="5.875" style="13" customWidth="1"/>
    <col min="27" max="27" width="5.875" style="12" customWidth="1"/>
    <col min="28" max="28" width="6.25390625" style="13" customWidth="1"/>
    <col min="29" max="29" width="6.875" style="13" customWidth="1"/>
    <col min="30" max="30" width="4.50390625" style="13" customWidth="1"/>
    <col min="31" max="16384" width="9.00390625" style="13" customWidth="1"/>
  </cols>
  <sheetData>
    <row r="1" spans="1:30" ht="43.5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36" customHeight="1">
      <c r="A2" s="1" t="s">
        <v>16</v>
      </c>
      <c r="B2" s="1" t="s">
        <v>153</v>
      </c>
      <c r="C2" s="1" t="s">
        <v>181</v>
      </c>
      <c r="D2" s="2" t="s">
        <v>17</v>
      </c>
      <c r="E2" s="2" t="s">
        <v>98</v>
      </c>
      <c r="F2" s="2" t="s">
        <v>99</v>
      </c>
      <c r="G2" s="2" t="s">
        <v>140</v>
      </c>
      <c r="H2" s="2" t="s">
        <v>100</v>
      </c>
      <c r="I2" s="2" t="s">
        <v>101</v>
      </c>
      <c r="J2" s="2" t="s">
        <v>102</v>
      </c>
      <c r="K2" s="2" t="s">
        <v>103</v>
      </c>
      <c r="L2" s="2" t="s">
        <v>18</v>
      </c>
      <c r="M2" s="2" t="s">
        <v>104</v>
      </c>
      <c r="N2" s="2" t="s">
        <v>105</v>
      </c>
      <c r="O2" s="2" t="s">
        <v>106</v>
      </c>
      <c r="P2" s="2" t="s">
        <v>107</v>
      </c>
      <c r="Q2" s="2" t="s">
        <v>108</v>
      </c>
      <c r="R2" s="3" t="s">
        <v>19</v>
      </c>
      <c r="S2" s="14" t="s">
        <v>210</v>
      </c>
      <c r="T2" s="1" t="s">
        <v>211</v>
      </c>
      <c r="U2" s="15" t="s">
        <v>179</v>
      </c>
      <c r="V2" s="15" t="s">
        <v>180</v>
      </c>
      <c r="W2" s="15" t="s">
        <v>209</v>
      </c>
      <c r="X2" s="19" t="s">
        <v>205</v>
      </c>
      <c r="Y2" s="19" t="s">
        <v>206</v>
      </c>
      <c r="Z2" s="19" t="s">
        <v>207</v>
      </c>
      <c r="AA2" s="15" t="s">
        <v>208</v>
      </c>
      <c r="AB2" s="19" t="s">
        <v>212</v>
      </c>
      <c r="AC2" s="19" t="s">
        <v>277</v>
      </c>
      <c r="AD2" s="19" t="s">
        <v>278</v>
      </c>
    </row>
    <row r="3" spans="1:30" ht="28.5" customHeight="1">
      <c r="A3" s="4" t="s">
        <v>1</v>
      </c>
      <c r="B3" s="4" t="s">
        <v>155</v>
      </c>
      <c r="C3" s="4" t="s">
        <v>198</v>
      </c>
      <c r="D3" s="5" t="s">
        <v>53</v>
      </c>
      <c r="E3" s="5" t="s">
        <v>147</v>
      </c>
      <c r="F3" s="5" t="s">
        <v>52</v>
      </c>
      <c r="G3" s="5" t="s">
        <v>54</v>
      </c>
      <c r="H3" s="5" t="s">
        <v>148</v>
      </c>
      <c r="I3" s="5" t="s">
        <v>109</v>
      </c>
      <c r="J3" s="5">
        <v>2017.07</v>
      </c>
      <c r="K3" s="5" t="s">
        <v>21</v>
      </c>
      <c r="L3" s="6" t="s">
        <v>144</v>
      </c>
      <c r="M3" s="5" t="s">
        <v>147</v>
      </c>
      <c r="N3" s="4" t="s">
        <v>142</v>
      </c>
      <c r="O3" s="5" t="s">
        <v>149</v>
      </c>
      <c r="P3" s="5">
        <v>73</v>
      </c>
      <c r="Q3" s="5"/>
      <c r="R3" s="7">
        <v>73</v>
      </c>
      <c r="S3" s="16">
        <f aca="true" t="shared" si="0" ref="S3:S28">R3+0</f>
        <v>73</v>
      </c>
      <c r="T3" s="16">
        <f aca="true" t="shared" si="1" ref="T3:T26">S3*0.4</f>
        <v>29.200000000000003</v>
      </c>
      <c r="U3" s="15">
        <v>89.8</v>
      </c>
      <c r="V3" s="15">
        <f>U3*0.9895</f>
        <v>88.8571</v>
      </c>
      <c r="W3" s="15">
        <f aca="true" t="shared" si="2" ref="W3:W26">V3*0.3</f>
        <v>26.65713</v>
      </c>
      <c r="X3" s="19">
        <v>82.83</v>
      </c>
      <c r="Y3" s="19">
        <v>91</v>
      </c>
      <c r="Z3" s="19">
        <v>90.4</v>
      </c>
      <c r="AA3" s="15">
        <f aca="true" t="shared" si="3" ref="AA3:AA25">(X3+Y3+Z3)*0.1</f>
        <v>26.423000000000002</v>
      </c>
      <c r="AB3" s="15">
        <f aca="true" t="shared" si="4" ref="AB3:AB28">W3+AA3</f>
        <v>53.08013</v>
      </c>
      <c r="AC3" s="15">
        <f aca="true" t="shared" si="5" ref="AC3:AC28">T3+AB3</f>
        <v>82.28013</v>
      </c>
      <c r="AD3" s="19">
        <v>1</v>
      </c>
    </row>
    <row r="4" spans="1:30" ht="28.5" customHeight="1">
      <c r="A4" s="4" t="s">
        <v>0</v>
      </c>
      <c r="B4" s="4" t="s">
        <v>154</v>
      </c>
      <c r="C4" s="4" t="s">
        <v>193</v>
      </c>
      <c r="D4" s="5" t="s">
        <v>50</v>
      </c>
      <c r="E4" s="5" t="s">
        <v>147</v>
      </c>
      <c r="F4" s="5" t="s">
        <v>52</v>
      </c>
      <c r="G4" s="5" t="s">
        <v>51</v>
      </c>
      <c r="H4" s="5" t="s">
        <v>148</v>
      </c>
      <c r="I4" s="5" t="s">
        <v>109</v>
      </c>
      <c r="J4" s="5">
        <v>2017.07</v>
      </c>
      <c r="K4" s="5" t="s">
        <v>20</v>
      </c>
      <c r="L4" s="6" t="s">
        <v>146</v>
      </c>
      <c r="M4" s="5" t="s">
        <v>147</v>
      </c>
      <c r="N4" s="4" t="s">
        <v>142</v>
      </c>
      <c r="O4" s="5" t="s">
        <v>149</v>
      </c>
      <c r="P4" s="5">
        <v>75.5</v>
      </c>
      <c r="Q4" s="5"/>
      <c r="R4" s="7">
        <v>75.5</v>
      </c>
      <c r="S4" s="16">
        <f t="shared" si="0"/>
        <v>75.5</v>
      </c>
      <c r="T4" s="16">
        <f t="shared" si="1"/>
        <v>30.200000000000003</v>
      </c>
      <c r="U4" s="15">
        <v>85</v>
      </c>
      <c r="V4" s="15">
        <f>U4*0.9895</f>
        <v>84.1075</v>
      </c>
      <c r="W4" s="15">
        <f t="shared" si="2"/>
        <v>25.23225</v>
      </c>
      <c r="X4" s="19">
        <v>82.83</v>
      </c>
      <c r="Y4" s="19">
        <v>84.6</v>
      </c>
      <c r="Z4" s="19">
        <v>81.3</v>
      </c>
      <c r="AA4" s="15">
        <f t="shared" si="3"/>
        <v>24.873000000000005</v>
      </c>
      <c r="AB4" s="15">
        <f t="shared" si="4"/>
        <v>50.105250000000005</v>
      </c>
      <c r="AC4" s="15">
        <f t="shared" si="5"/>
        <v>80.30525</v>
      </c>
      <c r="AD4" s="19">
        <v>2</v>
      </c>
    </row>
    <row r="5" spans="1:30" ht="28.5" customHeight="1">
      <c r="A5" s="4" t="s">
        <v>4</v>
      </c>
      <c r="B5" s="4" t="s">
        <v>158</v>
      </c>
      <c r="C5" s="4" t="s">
        <v>195</v>
      </c>
      <c r="D5" s="5" t="s">
        <v>58</v>
      </c>
      <c r="E5" s="5" t="s">
        <v>147</v>
      </c>
      <c r="F5" s="5" t="s">
        <v>52</v>
      </c>
      <c r="G5" s="5" t="s">
        <v>59</v>
      </c>
      <c r="H5" s="5" t="s">
        <v>148</v>
      </c>
      <c r="I5" s="5" t="s">
        <v>109</v>
      </c>
      <c r="J5" s="5">
        <v>2017.07</v>
      </c>
      <c r="K5" s="5" t="s">
        <v>20</v>
      </c>
      <c r="L5" s="6" t="s">
        <v>146</v>
      </c>
      <c r="M5" s="5" t="s">
        <v>147</v>
      </c>
      <c r="N5" s="4" t="s">
        <v>142</v>
      </c>
      <c r="O5" s="5" t="s">
        <v>149</v>
      </c>
      <c r="P5" s="5">
        <v>65</v>
      </c>
      <c r="Q5" s="5"/>
      <c r="R5" s="7">
        <v>65</v>
      </c>
      <c r="S5" s="16">
        <f t="shared" si="0"/>
        <v>65</v>
      </c>
      <c r="T5" s="16">
        <f t="shared" si="1"/>
        <v>26</v>
      </c>
      <c r="U5" s="15">
        <v>86.6</v>
      </c>
      <c r="V5" s="15">
        <f>U5*0.9895</f>
        <v>85.69069999999999</v>
      </c>
      <c r="W5" s="15">
        <f t="shared" si="2"/>
        <v>25.707209999999996</v>
      </c>
      <c r="X5" s="19">
        <v>88.5</v>
      </c>
      <c r="Y5" s="19">
        <v>93.6</v>
      </c>
      <c r="Z5" s="19">
        <v>90.4</v>
      </c>
      <c r="AA5" s="15">
        <f t="shared" si="3"/>
        <v>27.25</v>
      </c>
      <c r="AB5" s="15">
        <f t="shared" si="4"/>
        <v>52.957209999999996</v>
      </c>
      <c r="AC5" s="15">
        <f t="shared" si="5"/>
        <v>78.95721</v>
      </c>
      <c r="AD5" s="19">
        <v>3</v>
      </c>
    </row>
    <row r="6" spans="1:30" ht="28.5" customHeight="1">
      <c r="A6" s="4" t="s">
        <v>115</v>
      </c>
      <c r="B6" s="4" t="s">
        <v>164</v>
      </c>
      <c r="C6" s="4" t="s">
        <v>199</v>
      </c>
      <c r="D6" s="5" t="s">
        <v>70</v>
      </c>
      <c r="E6" s="5" t="s">
        <v>147</v>
      </c>
      <c r="F6" s="5" t="s">
        <v>52</v>
      </c>
      <c r="G6" s="5" t="s">
        <v>71</v>
      </c>
      <c r="H6" s="5" t="s">
        <v>148</v>
      </c>
      <c r="I6" s="5" t="s">
        <v>109</v>
      </c>
      <c r="J6" s="5">
        <v>2017.07</v>
      </c>
      <c r="K6" s="5" t="s">
        <v>20</v>
      </c>
      <c r="L6" s="6" t="s">
        <v>146</v>
      </c>
      <c r="M6" s="5" t="s">
        <v>147</v>
      </c>
      <c r="N6" s="4" t="s">
        <v>142</v>
      </c>
      <c r="O6" s="5" t="s">
        <v>149</v>
      </c>
      <c r="P6" s="5">
        <v>62</v>
      </c>
      <c r="Q6" s="5"/>
      <c r="R6" s="7">
        <v>62</v>
      </c>
      <c r="S6" s="16">
        <f t="shared" si="0"/>
        <v>62</v>
      </c>
      <c r="T6" s="16">
        <f t="shared" si="1"/>
        <v>24.8</v>
      </c>
      <c r="U6" s="15">
        <v>88.22</v>
      </c>
      <c r="V6" s="15">
        <f>U6*0.9895</f>
        <v>87.29369</v>
      </c>
      <c r="W6" s="15">
        <f t="shared" si="2"/>
        <v>26.188107</v>
      </c>
      <c r="X6" s="19">
        <v>89.83</v>
      </c>
      <c r="Y6" s="19">
        <v>90.6</v>
      </c>
      <c r="Z6" s="19">
        <v>91.2</v>
      </c>
      <c r="AA6" s="15">
        <f t="shared" si="3"/>
        <v>27.163</v>
      </c>
      <c r="AB6" s="15">
        <f t="shared" si="4"/>
        <v>53.351107</v>
      </c>
      <c r="AC6" s="15">
        <f t="shared" si="5"/>
        <v>78.151107</v>
      </c>
      <c r="AD6" s="19">
        <v>4</v>
      </c>
    </row>
    <row r="7" spans="1:30" ht="28.5" customHeight="1">
      <c r="A7" s="4" t="s">
        <v>6</v>
      </c>
      <c r="B7" s="4" t="s">
        <v>160</v>
      </c>
      <c r="C7" s="4" t="s">
        <v>190</v>
      </c>
      <c r="D7" s="5" t="s">
        <v>62</v>
      </c>
      <c r="E7" s="5" t="s">
        <v>147</v>
      </c>
      <c r="F7" s="5" t="s">
        <v>52</v>
      </c>
      <c r="G7" s="5" t="s">
        <v>63</v>
      </c>
      <c r="H7" s="5" t="s">
        <v>148</v>
      </c>
      <c r="I7" s="5" t="s">
        <v>109</v>
      </c>
      <c r="J7" s="5">
        <v>2017.07</v>
      </c>
      <c r="K7" s="5" t="s">
        <v>20</v>
      </c>
      <c r="L7" s="6" t="s">
        <v>146</v>
      </c>
      <c r="M7" s="5" t="s">
        <v>147</v>
      </c>
      <c r="N7" s="4" t="s">
        <v>142</v>
      </c>
      <c r="O7" s="5" t="s">
        <v>149</v>
      </c>
      <c r="P7" s="5">
        <v>64</v>
      </c>
      <c r="Q7" s="5"/>
      <c r="R7" s="7">
        <v>64</v>
      </c>
      <c r="S7" s="16">
        <f t="shared" si="0"/>
        <v>64</v>
      </c>
      <c r="T7" s="16">
        <f t="shared" si="1"/>
        <v>25.6</v>
      </c>
      <c r="U7" s="15">
        <v>81.5</v>
      </c>
      <c r="V7" s="15">
        <f>U7*1.0116</f>
        <v>82.4454</v>
      </c>
      <c r="W7" s="15">
        <f t="shared" si="2"/>
        <v>24.733620000000002</v>
      </c>
      <c r="X7" s="19">
        <v>89.83</v>
      </c>
      <c r="Y7" s="19">
        <v>92</v>
      </c>
      <c r="Z7" s="19">
        <v>90.2</v>
      </c>
      <c r="AA7" s="15">
        <f t="shared" si="3"/>
        <v>27.203</v>
      </c>
      <c r="AB7" s="15">
        <f t="shared" si="4"/>
        <v>51.936620000000005</v>
      </c>
      <c r="AC7" s="15">
        <f t="shared" si="5"/>
        <v>77.53662</v>
      </c>
      <c r="AD7" s="19">
        <v>5</v>
      </c>
    </row>
    <row r="8" spans="1:30" ht="28.5" customHeight="1">
      <c r="A8" s="4" t="s">
        <v>5</v>
      </c>
      <c r="B8" s="4" t="s">
        <v>159</v>
      </c>
      <c r="C8" s="4" t="s">
        <v>185</v>
      </c>
      <c r="D8" s="5" t="s">
        <v>60</v>
      </c>
      <c r="E8" s="5" t="s">
        <v>147</v>
      </c>
      <c r="F8" s="5" t="s">
        <v>52</v>
      </c>
      <c r="G8" s="5" t="s">
        <v>61</v>
      </c>
      <c r="H8" s="5" t="s">
        <v>148</v>
      </c>
      <c r="I8" s="5" t="s">
        <v>109</v>
      </c>
      <c r="J8" s="5">
        <v>2016.07</v>
      </c>
      <c r="K8" s="5" t="s">
        <v>20</v>
      </c>
      <c r="L8" s="6" t="s">
        <v>146</v>
      </c>
      <c r="M8" s="5" t="s">
        <v>147</v>
      </c>
      <c r="N8" s="8" t="s">
        <v>23</v>
      </c>
      <c r="O8" s="5" t="s">
        <v>149</v>
      </c>
      <c r="P8" s="5">
        <v>64.5</v>
      </c>
      <c r="Q8" s="5"/>
      <c r="R8" s="7">
        <v>64.5</v>
      </c>
      <c r="S8" s="16">
        <f t="shared" si="0"/>
        <v>64.5</v>
      </c>
      <c r="T8" s="16">
        <f t="shared" si="1"/>
        <v>25.8</v>
      </c>
      <c r="U8" s="15">
        <v>84.6</v>
      </c>
      <c r="V8" s="15">
        <f>U8*1.0116</f>
        <v>85.58136</v>
      </c>
      <c r="W8" s="15">
        <f t="shared" si="2"/>
        <v>25.674408</v>
      </c>
      <c r="X8" s="19">
        <v>86.5</v>
      </c>
      <c r="Y8" s="19">
        <v>84</v>
      </c>
      <c r="Z8" s="19">
        <v>79.1</v>
      </c>
      <c r="AA8" s="15">
        <f t="shared" si="3"/>
        <v>24.96</v>
      </c>
      <c r="AB8" s="15">
        <f t="shared" si="4"/>
        <v>50.634408</v>
      </c>
      <c r="AC8" s="15">
        <f t="shared" si="5"/>
        <v>76.434408</v>
      </c>
      <c r="AD8" s="19">
        <v>6</v>
      </c>
    </row>
    <row r="9" spans="1:30" ht="28.5" customHeight="1">
      <c r="A9" s="4" t="s">
        <v>7</v>
      </c>
      <c r="B9" s="4" t="s">
        <v>161</v>
      </c>
      <c r="C9" s="4" t="s">
        <v>200</v>
      </c>
      <c r="D9" s="5" t="s">
        <v>64</v>
      </c>
      <c r="E9" s="5" t="s">
        <v>147</v>
      </c>
      <c r="F9" s="5" t="s">
        <v>52</v>
      </c>
      <c r="G9" s="5" t="s">
        <v>65</v>
      </c>
      <c r="H9" s="5" t="s">
        <v>148</v>
      </c>
      <c r="I9" s="5" t="s">
        <v>109</v>
      </c>
      <c r="J9" s="5">
        <v>2017.07</v>
      </c>
      <c r="K9" s="5" t="s">
        <v>21</v>
      </c>
      <c r="L9" s="6" t="s">
        <v>146</v>
      </c>
      <c r="M9" s="5" t="s">
        <v>147</v>
      </c>
      <c r="N9" s="4" t="s">
        <v>142</v>
      </c>
      <c r="O9" s="5" t="s">
        <v>149</v>
      </c>
      <c r="P9" s="5">
        <v>64</v>
      </c>
      <c r="Q9" s="5"/>
      <c r="R9" s="7">
        <v>64</v>
      </c>
      <c r="S9" s="16">
        <f t="shared" si="0"/>
        <v>64</v>
      </c>
      <c r="T9" s="16">
        <f t="shared" si="1"/>
        <v>25.6</v>
      </c>
      <c r="U9" s="15">
        <v>85</v>
      </c>
      <c r="V9" s="15">
        <f>U9*0.9895</f>
        <v>84.1075</v>
      </c>
      <c r="W9" s="15">
        <f t="shared" si="2"/>
        <v>25.23225</v>
      </c>
      <c r="X9" s="19">
        <v>77.83</v>
      </c>
      <c r="Y9" s="19">
        <v>86.6</v>
      </c>
      <c r="Z9" s="19">
        <v>83.7</v>
      </c>
      <c r="AA9" s="15">
        <f t="shared" si="3"/>
        <v>24.813000000000002</v>
      </c>
      <c r="AB9" s="15">
        <f t="shared" si="4"/>
        <v>50.04525</v>
      </c>
      <c r="AC9" s="15">
        <f t="shared" si="5"/>
        <v>75.64525</v>
      </c>
      <c r="AD9" s="19">
        <v>7</v>
      </c>
    </row>
    <row r="10" spans="1:30" ht="28.5" customHeight="1">
      <c r="A10" s="4" t="s">
        <v>114</v>
      </c>
      <c r="B10" s="4" t="s">
        <v>178</v>
      </c>
      <c r="C10" s="4" t="s">
        <v>182</v>
      </c>
      <c r="D10" s="5" t="s">
        <v>68</v>
      </c>
      <c r="E10" s="5" t="s">
        <v>147</v>
      </c>
      <c r="F10" s="5" t="s">
        <v>52</v>
      </c>
      <c r="G10" s="5" t="s">
        <v>69</v>
      </c>
      <c r="H10" s="5" t="s">
        <v>148</v>
      </c>
      <c r="I10" s="5" t="s">
        <v>113</v>
      </c>
      <c r="J10" s="5">
        <v>2016.07</v>
      </c>
      <c r="K10" s="5" t="s">
        <v>21</v>
      </c>
      <c r="L10" s="6" t="s">
        <v>146</v>
      </c>
      <c r="M10" s="5" t="s">
        <v>147</v>
      </c>
      <c r="N10" s="8" t="s">
        <v>24</v>
      </c>
      <c r="O10" s="5" t="s">
        <v>25</v>
      </c>
      <c r="P10" s="5">
        <v>62.5</v>
      </c>
      <c r="Q10" s="5"/>
      <c r="R10" s="7">
        <v>62.5</v>
      </c>
      <c r="S10" s="16">
        <f t="shared" si="0"/>
        <v>62.5</v>
      </c>
      <c r="T10" s="16">
        <f t="shared" si="1"/>
        <v>25</v>
      </c>
      <c r="U10" s="15">
        <v>83.2</v>
      </c>
      <c r="V10" s="15">
        <f>U10*1.0116</f>
        <v>84.16512</v>
      </c>
      <c r="W10" s="15">
        <f t="shared" si="2"/>
        <v>25.249536</v>
      </c>
      <c r="X10" s="19">
        <v>83.5</v>
      </c>
      <c r="Y10" s="19">
        <v>83.4</v>
      </c>
      <c r="Z10" s="19">
        <v>83.4</v>
      </c>
      <c r="AA10" s="15">
        <f t="shared" si="3"/>
        <v>25.03</v>
      </c>
      <c r="AB10" s="15">
        <f t="shared" si="4"/>
        <v>50.279536</v>
      </c>
      <c r="AC10" s="15">
        <f t="shared" si="5"/>
        <v>75.27953600000001</v>
      </c>
      <c r="AD10" s="19">
        <v>8</v>
      </c>
    </row>
    <row r="11" spans="1:30" ht="28.5" customHeight="1">
      <c r="A11" s="4" t="s">
        <v>2</v>
      </c>
      <c r="B11" s="4" t="s">
        <v>156</v>
      </c>
      <c r="C11" s="4" t="s">
        <v>203</v>
      </c>
      <c r="D11" s="5" t="s">
        <v>141</v>
      </c>
      <c r="E11" s="5" t="s">
        <v>147</v>
      </c>
      <c r="F11" s="5" t="s">
        <v>52</v>
      </c>
      <c r="G11" s="5" t="s">
        <v>55</v>
      </c>
      <c r="H11" s="5" t="s">
        <v>148</v>
      </c>
      <c r="I11" s="5" t="s">
        <v>109</v>
      </c>
      <c r="J11" s="5">
        <v>2017.07</v>
      </c>
      <c r="K11" s="5" t="s">
        <v>22</v>
      </c>
      <c r="L11" s="6" t="s">
        <v>146</v>
      </c>
      <c r="M11" s="5" t="s">
        <v>147</v>
      </c>
      <c r="N11" s="4" t="s">
        <v>142</v>
      </c>
      <c r="O11" s="5" t="s">
        <v>149</v>
      </c>
      <c r="P11" s="5">
        <v>66.5</v>
      </c>
      <c r="Q11" s="5"/>
      <c r="R11" s="7">
        <v>66.5</v>
      </c>
      <c r="S11" s="16">
        <f t="shared" si="0"/>
        <v>66.5</v>
      </c>
      <c r="T11" s="16">
        <f t="shared" si="1"/>
        <v>26.6</v>
      </c>
      <c r="U11" s="15">
        <v>84.2</v>
      </c>
      <c r="V11" s="15">
        <f>U11*0.9895</f>
        <v>83.31590000000001</v>
      </c>
      <c r="W11" s="15">
        <f t="shared" si="2"/>
        <v>24.994770000000003</v>
      </c>
      <c r="X11" s="19">
        <v>70</v>
      </c>
      <c r="Y11" s="19">
        <v>87.4</v>
      </c>
      <c r="Z11" s="19">
        <v>79.1</v>
      </c>
      <c r="AA11" s="15">
        <f t="shared" si="3"/>
        <v>23.650000000000002</v>
      </c>
      <c r="AB11" s="15">
        <f t="shared" si="4"/>
        <v>48.64477000000001</v>
      </c>
      <c r="AC11" s="15">
        <f t="shared" si="5"/>
        <v>75.24477000000002</v>
      </c>
      <c r="AD11" s="19">
        <v>9</v>
      </c>
    </row>
    <row r="12" spans="1:30" ht="28.5" customHeight="1">
      <c r="A12" s="4" t="s">
        <v>116</v>
      </c>
      <c r="B12" s="4" t="s">
        <v>165</v>
      </c>
      <c r="C12" s="4" t="s">
        <v>186</v>
      </c>
      <c r="D12" s="5" t="s">
        <v>72</v>
      </c>
      <c r="E12" s="5" t="s">
        <v>147</v>
      </c>
      <c r="F12" s="5" t="s">
        <v>52</v>
      </c>
      <c r="G12" s="5" t="s">
        <v>73</v>
      </c>
      <c r="H12" s="5" t="s">
        <v>148</v>
      </c>
      <c r="I12" s="5" t="s">
        <v>109</v>
      </c>
      <c r="J12" s="5">
        <v>2016.07</v>
      </c>
      <c r="K12" s="5" t="s">
        <v>151</v>
      </c>
      <c r="L12" s="6" t="s">
        <v>146</v>
      </c>
      <c r="M12" s="5" t="s">
        <v>147</v>
      </c>
      <c r="N12" s="8" t="s">
        <v>26</v>
      </c>
      <c r="O12" s="5" t="s">
        <v>152</v>
      </c>
      <c r="P12" s="5">
        <v>60.5</v>
      </c>
      <c r="Q12" s="5"/>
      <c r="R12" s="7">
        <v>60.5</v>
      </c>
      <c r="S12" s="16">
        <f t="shared" si="0"/>
        <v>60.5</v>
      </c>
      <c r="T12" s="16">
        <f t="shared" si="1"/>
        <v>24.200000000000003</v>
      </c>
      <c r="U12" s="15">
        <v>87.2</v>
      </c>
      <c r="V12" s="15">
        <f>U12*1.0116</f>
        <v>88.21152000000001</v>
      </c>
      <c r="W12" s="15">
        <f t="shared" si="2"/>
        <v>26.463456</v>
      </c>
      <c r="X12" s="19">
        <v>85.5</v>
      </c>
      <c r="Y12" s="19">
        <v>77</v>
      </c>
      <c r="Z12" s="19">
        <v>82.2</v>
      </c>
      <c r="AA12" s="15">
        <f t="shared" si="3"/>
        <v>24.47</v>
      </c>
      <c r="AB12" s="15">
        <f t="shared" si="4"/>
        <v>50.933456</v>
      </c>
      <c r="AC12" s="15">
        <f t="shared" si="5"/>
        <v>75.133456</v>
      </c>
      <c r="AD12" s="19">
        <v>10</v>
      </c>
    </row>
    <row r="13" spans="1:30" ht="28.5" customHeight="1">
      <c r="A13" s="4" t="s">
        <v>3</v>
      </c>
      <c r="B13" s="4" t="s">
        <v>157</v>
      </c>
      <c r="C13" s="4" t="s">
        <v>196</v>
      </c>
      <c r="D13" s="5" t="s">
        <v>56</v>
      </c>
      <c r="E13" s="5" t="s">
        <v>147</v>
      </c>
      <c r="F13" s="5" t="s">
        <v>52</v>
      </c>
      <c r="G13" s="5" t="s">
        <v>57</v>
      </c>
      <c r="H13" s="5" t="s">
        <v>148</v>
      </c>
      <c r="I13" s="5" t="s">
        <v>109</v>
      </c>
      <c r="J13" s="5">
        <v>2017.07</v>
      </c>
      <c r="K13" s="5" t="s">
        <v>150</v>
      </c>
      <c r="L13" s="6" t="s">
        <v>146</v>
      </c>
      <c r="M13" s="5" t="s">
        <v>147</v>
      </c>
      <c r="N13" s="4" t="s">
        <v>142</v>
      </c>
      <c r="O13" s="5" t="s">
        <v>149</v>
      </c>
      <c r="P13" s="5">
        <v>65.5</v>
      </c>
      <c r="Q13" s="5"/>
      <c r="R13" s="7">
        <v>65.5</v>
      </c>
      <c r="S13" s="16">
        <f t="shared" si="0"/>
        <v>65.5</v>
      </c>
      <c r="T13" s="16">
        <f t="shared" si="1"/>
        <v>26.200000000000003</v>
      </c>
      <c r="U13" s="15">
        <v>78</v>
      </c>
      <c r="V13" s="15">
        <f>U13*0.9895</f>
        <v>77.181</v>
      </c>
      <c r="W13" s="15">
        <f t="shared" si="2"/>
        <v>23.1543</v>
      </c>
      <c r="X13" s="19">
        <v>88.17</v>
      </c>
      <c r="Y13" s="19">
        <v>81.8</v>
      </c>
      <c r="Z13" s="19">
        <v>77.6</v>
      </c>
      <c r="AA13" s="15">
        <f t="shared" si="3"/>
        <v>24.757</v>
      </c>
      <c r="AB13" s="15">
        <f t="shared" si="4"/>
        <v>47.9113</v>
      </c>
      <c r="AC13" s="15">
        <f t="shared" si="5"/>
        <v>74.1113</v>
      </c>
      <c r="AD13" s="19">
        <v>11</v>
      </c>
    </row>
    <row r="14" spans="1:30" ht="28.5" customHeight="1">
      <c r="A14" s="4" t="s">
        <v>119</v>
      </c>
      <c r="B14" s="4" t="s">
        <v>168</v>
      </c>
      <c r="C14" s="4" t="s">
        <v>191</v>
      </c>
      <c r="D14" s="5" t="s">
        <v>78</v>
      </c>
      <c r="E14" s="5" t="s">
        <v>147</v>
      </c>
      <c r="F14" s="5" t="s">
        <v>52</v>
      </c>
      <c r="G14" s="5" t="s">
        <v>79</v>
      </c>
      <c r="H14" s="5" t="s">
        <v>148</v>
      </c>
      <c r="I14" s="5" t="s">
        <v>111</v>
      </c>
      <c r="J14" s="5">
        <v>2017.06</v>
      </c>
      <c r="K14" s="5" t="s">
        <v>21</v>
      </c>
      <c r="L14" s="6" t="s">
        <v>146</v>
      </c>
      <c r="M14" s="5" t="s">
        <v>147</v>
      </c>
      <c r="N14" s="4" t="s">
        <v>142</v>
      </c>
      <c r="O14" s="5" t="s">
        <v>149</v>
      </c>
      <c r="P14" s="5">
        <v>57.5</v>
      </c>
      <c r="Q14" s="5"/>
      <c r="R14" s="7">
        <v>57.5</v>
      </c>
      <c r="S14" s="16">
        <f t="shared" si="0"/>
        <v>57.5</v>
      </c>
      <c r="T14" s="16">
        <f t="shared" si="1"/>
        <v>23</v>
      </c>
      <c r="U14" s="15">
        <v>81.6</v>
      </c>
      <c r="V14" s="15">
        <f>U14*1.0116</f>
        <v>82.54656</v>
      </c>
      <c r="W14" s="15">
        <f t="shared" si="2"/>
        <v>24.763968</v>
      </c>
      <c r="X14" s="19">
        <v>88.83</v>
      </c>
      <c r="Y14" s="19">
        <v>85.6</v>
      </c>
      <c r="Z14" s="19">
        <v>82.9</v>
      </c>
      <c r="AA14" s="15">
        <f t="shared" si="3"/>
        <v>25.733000000000004</v>
      </c>
      <c r="AB14" s="15">
        <f t="shared" si="4"/>
        <v>50.496968</v>
      </c>
      <c r="AC14" s="15">
        <f t="shared" si="5"/>
        <v>73.49696800000001</v>
      </c>
      <c r="AD14" s="19">
        <v>12</v>
      </c>
    </row>
    <row r="15" spans="1:30" ht="28.5" customHeight="1">
      <c r="A15" s="4" t="s">
        <v>120</v>
      </c>
      <c r="B15" s="4" t="s">
        <v>169</v>
      </c>
      <c r="C15" s="4" t="s">
        <v>202</v>
      </c>
      <c r="D15" s="5" t="s">
        <v>80</v>
      </c>
      <c r="E15" s="5" t="s">
        <v>147</v>
      </c>
      <c r="F15" s="5" t="s">
        <v>52</v>
      </c>
      <c r="G15" s="5" t="s">
        <v>81</v>
      </c>
      <c r="H15" s="5" t="s">
        <v>148</v>
      </c>
      <c r="I15" s="5" t="s">
        <v>109</v>
      </c>
      <c r="J15" s="5">
        <v>2016.06</v>
      </c>
      <c r="K15" s="5" t="s">
        <v>27</v>
      </c>
      <c r="L15" s="6" t="s">
        <v>146</v>
      </c>
      <c r="M15" s="5" t="s">
        <v>147</v>
      </c>
      <c r="N15" s="8" t="s">
        <v>28</v>
      </c>
      <c r="O15" s="5" t="s">
        <v>149</v>
      </c>
      <c r="P15" s="5">
        <v>56.5</v>
      </c>
      <c r="Q15" s="5"/>
      <c r="R15" s="7">
        <v>56.5</v>
      </c>
      <c r="S15" s="16">
        <f t="shared" si="0"/>
        <v>56.5</v>
      </c>
      <c r="T15" s="16">
        <f t="shared" si="1"/>
        <v>22.6</v>
      </c>
      <c r="U15" s="15">
        <v>80.94</v>
      </c>
      <c r="V15" s="15">
        <f>U15*0.9895</f>
        <v>80.09013</v>
      </c>
      <c r="W15" s="15">
        <f t="shared" si="2"/>
        <v>24.027039</v>
      </c>
      <c r="X15" s="19">
        <v>85.5</v>
      </c>
      <c r="Y15" s="19">
        <v>85.6</v>
      </c>
      <c r="Z15" s="19">
        <v>87</v>
      </c>
      <c r="AA15" s="15">
        <f t="shared" si="3"/>
        <v>25.810000000000002</v>
      </c>
      <c r="AB15" s="15">
        <f t="shared" si="4"/>
        <v>49.837039000000004</v>
      </c>
      <c r="AC15" s="15">
        <f t="shared" si="5"/>
        <v>72.437039</v>
      </c>
      <c r="AD15" s="19">
        <v>13</v>
      </c>
    </row>
    <row r="16" spans="1:30" ht="28.5" customHeight="1">
      <c r="A16" s="4" t="s">
        <v>117</v>
      </c>
      <c r="B16" s="4" t="s">
        <v>166</v>
      </c>
      <c r="C16" s="4" t="s">
        <v>187</v>
      </c>
      <c r="D16" s="5" t="s">
        <v>74</v>
      </c>
      <c r="E16" s="5" t="s">
        <v>147</v>
      </c>
      <c r="F16" s="5" t="s">
        <v>52</v>
      </c>
      <c r="G16" s="5" t="s">
        <v>75</v>
      </c>
      <c r="H16" s="5" t="s">
        <v>148</v>
      </c>
      <c r="I16" s="5" t="s">
        <v>112</v>
      </c>
      <c r="J16" s="5">
        <v>2017.07</v>
      </c>
      <c r="K16" s="5" t="s">
        <v>145</v>
      </c>
      <c r="L16" s="6" t="s">
        <v>146</v>
      </c>
      <c r="M16" s="5" t="s">
        <v>147</v>
      </c>
      <c r="N16" s="4" t="s">
        <v>142</v>
      </c>
      <c r="O16" s="5" t="s">
        <v>149</v>
      </c>
      <c r="P16" s="5">
        <v>59.5</v>
      </c>
      <c r="Q16" s="5"/>
      <c r="R16" s="7">
        <v>59.5</v>
      </c>
      <c r="S16" s="16">
        <f t="shared" si="0"/>
        <v>59.5</v>
      </c>
      <c r="T16" s="16">
        <f t="shared" si="1"/>
        <v>23.8</v>
      </c>
      <c r="U16" s="15">
        <v>80.4</v>
      </c>
      <c r="V16" s="15">
        <f>U16*1.0116</f>
        <v>81.33264000000001</v>
      </c>
      <c r="W16" s="15">
        <f t="shared" si="2"/>
        <v>24.399792</v>
      </c>
      <c r="X16" s="19">
        <v>84.5</v>
      </c>
      <c r="Y16" s="19">
        <v>82.4</v>
      </c>
      <c r="Z16" s="19">
        <v>73.5</v>
      </c>
      <c r="AA16" s="15">
        <f t="shared" si="3"/>
        <v>24.040000000000003</v>
      </c>
      <c r="AB16" s="15">
        <f t="shared" si="4"/>
        <v>48.439792000000004</v>
      </c>
      <c r="AC16" s="15">
        <f t="shared" si="5"/>
        <v>72.23979200000001</v>
      </c>
      <c r="AD16" s="19">
        <v>14</v>
      </c>
    </row>
    <row r="17" spans="1:30" ht="28.5" customHeight="1">
      <c r="A17" s="4" t="s">
        <v>122</v>
      </c>
      <c r="B17" s="4" t="s">
        <v>171</v>
      </c>
      <c r="C17" s="4" t="s">
        <v>188</v>
      </c>
      <c r="D17" s="5" t="s">
        <v>84</v>
      </c>
      <c r="E17" s="5" t="s">
        <v>147</v>
      </c>
      <c r="F17" s="5" t="s">
        <v>52</v>
      </c>
      <c r="G17" s="5" t="s">
        <v>85</v>
      </c>
      <c r="H17" s="5" t="s">
        <v>148</v>
      </c>
      <c r="I17" s="5" t="s">
        <v>109</v>
      </c>
      <c r="J17" s="5">
        <v>2016.07</v>
      </c>
      <c r="K17" s="5" t="s">
        <v>32</v>
      </c>
      <c r="L17" s="6" t="s">
        <v>146</v>
      </c>
      <c r="M17" s="5" t="s">
        <v>147</v>
      </c>
      <c r="N17" s="8" t="s">
        <v>33</v>
      </c>
      <c r="O17" s="5" t="s">
        <v>34</v>
      </c>
      <c r="P17" s="5">
        <v>56</v>
      </c>
      <c r="Q17" s="5"/>
      <c r="R17" s="7">
        <v>56</v>
      </c>
      <c r="S17" s="16">
        <f t="shared" si="0"/>
        <v>56</v>
      </c>
      <c r="T17" s="16">
        <f t="shared" si="1"/>
        <v>22.400000000000002</v>
      </c>
      <c r="U17" s="15">
        <v>80.6</v>
      </c>
      <c r="V17" s="15">
        <f>U17*1.0116</f>
        <v>81.53496</v>
      </c>
      <c r="W17" s="15">
        <f t="shared" si="2"/>
        <v>24.460487999999998</v>
      </c>
      <c r="X17" s="19">
        <v>80</v>
      </c>
      <c r="Y17" s="19">
        <v>81.6</v>
      </c>
      <c r="Z17" s="19">
        <v>87.2</v>
      </c>
      <c r="AA17" s="15">
        <f t="shared" si="3"/>
        <v>24.880000000000003</v>
      </c>
      <c r="AB17" s="15">
        <f t="shared" si="4"/>
        <v>49.340488</v>
      </c>
      <c r="AC17" s="15">
        <f t="shared" si="5"/>
        <v>71.740488</v>
      </c>
      <c r="AD17" s="19">
        <v>15</v>
      </c>
    </row>
    <row r="18" spans="1:30" ht="28.5" customHeight="1">
      <c r="A18" s="4" t="s">
        <v>8</v>
      </c>
      <c r="B18" s="4" t="s">
        <v>162</v>
      </c>
      <c r="C18" s="4" t="s">
        <v>0</v>
      </c>
      <c r="D18" s="5" t="s">
        <v>66</v>
      </c>
      <c r="E18" s="5" t="s">
        <v>147</v>
      </c>
      <c r="F18" s="5" t="s">
        <v>52</v>
      </c>
      <c r="G18" s="5" t="s">
        <v>67</v>
      </c>
      <c r="H18" s="5" t="s">
        <v>148</v>
      </c>
      <c r="I18" s="5" t="s">
        <v>109</v>
      </c>
      <c r="J18" s="5">
        <v>2017.07</v>
      </c>
      <c r="K18" s="5" t="s">
        <v>20</v>
      </c>
      <c r="L18" s="6" t="s">
        <v>146</v>
      </c>
      <c r="M18" s="5" t="s">
        <v>147</v>
      </c>
      <c r="N18" s="4" t="s">
        <v>142</v>
      </c>
      <c r="O18" s="5" t="s">
        <v>149</v>
      </c>
      <c r="P18" s="5">
        <v>63</v>
      </c>
      <c r="Q18" s="5"/>
      <c r="R18" s="7">
        <v>63</v>
      </c>
      <c r="S18" s="16">
        <f t="shared" si="0"/>
        <v>63</v>
      </c>
      <c r="T18" s="16">
        <f t="shared" si="1"/>
        <v>25.200000000000003</v>
      </c>
      <c r="U18" s="15">
        <v>73.6</v>
      </c>
      <c r="V18" s="15">
        <f>U18*0.9895</f>
        <v>72.8272</v>
      </c>
      <c r="W18" s="15">
        <f t="shared" si="2"/>
        <v>21.84816</v>
      </c>
      <c r="X18" s="19">
        <v>82.17</v>
      </c>
      <c r="Y18" s="19">
        <v>82.8</v>
      </c>
      <c r="Z18" s="19">
        <v>78.6</v>
      </c>
      <c r="AA18" s="15">
        <f t="shared" si="3"/>
        <v>24.357</v>
      </c>
      <c r="AB18" s="15">
        <f t="shared" si="4"/>
        <v>46.20516</v>
      </c>
      <c r="AC18" s="15">
        <f t="shared" si="5"/>
        <v>71.40516</v>
      </c>
      <c r="AD18" s="19">
        <v>16</v>
      </c>
    </row>
    <row r="19" spans="1:30" ht="28.5" customHeight="1">
      <c r="A19" s="4" t="s">
        <v>127</v>
      </c>
      <c r="B19" s="4" t="s">
        <v>175</v>
      </c>
      <c r="C19" s="4" t="s">
        <v>204</v>
      </c>
      <c r="D19" s="5" t="s">
        <v>92</v>
      </c>
      <c r="E19" s="5" t="s">
        <v>147</v>
      </c>
      <c r="F19" s="5" t="s">
        <v>52</v>
      </c>
      <c r="G19" s="5" t="s">
        <v>93</v>
      </c>
      <c r="H19" s="5" t="s">
        <v>148</v>
      </c>
      <c r="I19" s="5" t="s">
        <v>109</v>
      </c>
      <c r="J19" s="5">
        <v>2017.07</v>
      </c>
      <c r="K19" s="5" t="s">
        <v>38</v>
      </c>
      <c r="L19" s="6" t="s">
        <v>146</v>
      </c>
      <c r="M19" s="5" t="s">
        <v>147</v>
      </c>
      <c r="N19" s="4" t="s">
        <v>142</v>
      </c>
      <c r="O19" s="5" t="s">
        <v>149</v>
      </c>
      <c r="P19" s="5">
        <v>52</v>
      </c>
      <c r="Q19" s="5"/>
      <c r="R19" s="7">
        <v>52</v>
      </c>
      <c r="S19" s="16">
        <f t="shared" si="0"/>
        <v>52</v>
      </c>
      <c r="T19" s="16">
        <f t="shared" si="1"/>
        <v>20.8</v>
      </c>
      <c r="U19" s="15">
        <v>82.4</v>
      </c>
      <c r="V19" s="15">
        <f>U19*0.9895</f>
        <v>81.5348</v>
      </c>
      <c r="W19" s="15">
        <f t="shared" si="2"/>
        <v>24.460440000000002</v>
      </c>
      <c r="X19" s="19">
        <v>87.5</v>
      </c>
      <c r="Y19" s="19">
        <v>84.4</v>
      </c>
      <c r="Z19" s="19">
        <v>78.8</v>
      </c>
      <c r="AA19" s="15">
        <f t="shared" si="3"/>
        <v>25.07</v>
      </c>
      <c r="AB19" s="15">
        <f t="shared" si="4"/>
        <v>49.53044</v>
      </c>
      <c r="AC19" s="15">
        <f t="shared" si="5"/>
        <v>70.33044</v>
      </c>
      <c r="AD19" s="19">
        <v>17</v>
      </c>
    </row>
    <row r="20" spans="1:30" ht="28.5" customHeight="1">
      <c r="A20" s="4" t="s">
        <v>125</v>
      </c>
      <c r="B20" s="4" t="s">
        <v>174</v>
      </c>
      <c r="C20" s="4" t="s">
        <v>189</v>
      </c>
      <c r="D20" s="5" t="s">
        <v>90</v>
      </c>
      <c r="E20" s="5" t="s">
        <v>147</v>
      </c>
      <c r="F20" s="5" t="s">
        <v>52</v>
      </c>
      <c r="G20" s="5" t="s">
        <v>91</v>
      </c>
      <c r="H20" s="5" t="s">
        <v>148</v>
      </c>
      <c r="I20" s="5" t="s">
        <v>109</v>
      </c>
      <c r="J20" s="5">
        <v>2010.07</v>
      </c>
      <c r="K20" s="5" t="s">
        <v>35</v>
      </c>
      <c r="L20" s="6" t="s">
        <v>146</v>
      </c>
      <c r="M20" s="5" t="s">
        <v>147</v>
      </c>
      <c r="N20" s="8" t="s">
        <v>36</v>
      </c>
      <c r="O20" s="5" t="s">
        <v>37</v>
      </c>
      <c r="P20" s="5">
        <v>52</v>
      </c>
      <c r="Q20" s="5"/>
      <c r="R20" s="7">
        <v>52</v>
      </c>
      <c r="S20" s="16">
        <f t="shared" si="0"/>
        <v>52</v>
      </c>
      <c r="T20" s="16">
        <f t="shared" si="1"/>
        <v>20.8</v>
      </c>
      <c r="U20" s="15">
        <v>79.4</v>
      </c>
      <c r="V20" s="15">
        <f>U20*1.0116</f>
        <v>80.32104000000001</v>
      </c>
      <c r="W20" s="15">
        <f t="shared" si="2"/>
        <v>24.096312</v>
      </c>
      <c r="X20" s="19">
        <v>80.33</v>
      </c>
      <c r="Y20" s="19">
        <v>77.6</v>
      </c>
      <c r="Z20" s="19">
        <v>82.8</v>
      </c>
      <c r="AA20" s="15">
        <f t="shared" si="3"/>
        <v>24.073000000000004</v>
      </c>
      <c r="AB20" s="15">
        <f t="shared" si="4"/>
        <v>48.169312000000005</v>
      </c>
      <c r="AC20" s="15">
        <f t="shared" si="5"/>
        <v>68.969312</v>
      </c>
      <c r="AD20" s="19">
        <v>18</v>
      </c>
    </row>
    <row r="21" spans="1:30" ht="28.5" customHeight="1">
      <c r="A21" s="4" t="s">
        <v>121</v>
      </c>
      <c r="B21" s="4" t="s">
        <v>170</v>
      </c>
      <c r="C21" s="4" t="s">
        <v>1</v>
      </c>
      <c r="D21" s="5" t="s">
        <v>82</v>
      </c>
      <c r="E21" s="5" t="s">
        <v>147</v>
      </c>
      <c r="F21" s="5" t="s">
        <v>52</v>
      </c>
      <c r="G21" s="5" t="s">
        <v>83</v>
      </c>
      <c r="H21" s="5" t="s">
        <v>148</v>
      </c>
      <c r="I21" s="5" t="s">
        <v>109</v>
      </c>
      <c r="J21" s="5">
        <v>2013.07</v>
      </c>
      <c r="K21" s="5" t="s">
        <v>29</v>
      </c>
      <c r="L21" s="6" t="s">
        <v>146</v>
      </c>
      <c r="M21" s="5" t="s">
        <v>147</v>
      </c>
      <c r="N21" s="8" t="s">
        <v>30</v>
      </c>
      <c r="O21" s="5" t="s">
        <v>31</v>
      </c>
      <c r="P21" s="5">
        <v>56</v>
      </c>
      <c r="Q21" s="5"/>
      <c r="R21" s="7">
        <v>56</v>
      </c>
      <c r="S21" s="16">
        <f t="shared" si="0"/>
        <v>56</v>
      </c>
      <c r="T21" s="16">
        <f t="shared" si="1"/>
        <v>22.400000000000002</v>
      </c>
      <c r="U21" s="15">
        <v>79.2</v>
      </c>
      <c r="V21" s="15">
        <f>U21*1.0116</f>
        <v>80.11872000000001</v>
      </c>
      <c r="W21" s="15">
        <f t="shared" si="2"/>
        <v>24.035616</v>
      </c>
      <c r="X21" s="19">
        <v>71.33</v>
      </c>
      <c r="Y21" s="19">
        <v>77.4</v>
      </c>
      <c r="Z21" s="19">
        <v>72.6</v>
      </c>
      <c r="AA21" s="15">
        <f t="shared" si="3"/>
        <v>22.133000000000003</v>
      </c>
      <c r="AB21" s="15">
        <f t="shared" si="4"/>
        <v>46.168616</v>
      </c>
      <c r="AC21" s="15">
        <f t="shared" si="5"/>
        <v>68.568616</v>
      </c>
      <c r="AD21" s="19">
        <v>19</v>
      </c>
    </row>
    <row r="22" spans="1:30" ht="28.5" customHeight="1">
      <c r="A22" s="4" t="s">
        <v>128</v>
      </c>
      <c r="B22" s="4" t="s">
        <v>176</v>
      </c>
      <c r="C22" s="4" t="s">
        <v>197</v>
      </c>
      <c r="D22" s="5" t="s">
        <v>94</v>
      </c>
      <c r="E22" s="5" t="s">
        <v>147</v>
      </c>
      <c r="F22" s="5" t="s">
        <v>52</v>
      </c>
      <c r="G22" s="5" t="s">
        <v>95</v>
      </c>
      <c r="H22" s="5" t="s">
        <v>148</v>
      </c>
      <c r="I22" s="5" t="s">
        <v>110</v>
      </c>
      <c r="J22" s="5">
        <v>2013.07</v>
      </c>
      <c r="K22" s="5" t="s">
        <v>27</v>
      </c>
      <c r="L22" s="6" t="s">
        <v>146</v>
      </c>
      <c r="M22" s="5" t="s">
        <v>147</v>
      </c>
      <c r="N22" s="8" t="s">
        <v>39</v>
      </c>
      <c r="O22" s="5" t="s">
        <v>40</v>
      </c>
      <c r="P22" s="5">
        <v>52</v>
      </c>
      <c r="Q22" s="5"/>
      <c r="R22" s="7">
        <v>52</v>
      </c>
      <c r="S22" s="16">
        <f t="shared" si="0"/>
        <v>52</v>
      </c>
      <c r="T22" s="16">
        <f t="shared" si="1"/>
        <v>20.8</v>
      </c>
      <c r="U22" s="15">
        <v>83.1</v>
      </c>
      <c r="V22" s="15">
        <f>U22*0.9895</f>
        <v>82.22745</v>
      </c>
      <c r="W22" s="15">
        <f t="shared" si="2"/>
        <v>24.668235</v>
      </c>
      <c r="X22" s="19">
        <v>77.83</v>
      </c>
      <c r="Y22" s="19">
        <v>76.6</v>
      </c>
      <c r="Z22" s="19">
        <v>74</v>
      </c>
      <c r="AA22" s="15">
        <f t="shared" si="3"/>
        <v>22.843000000000004</v>
      </c>
      <c r="AB22" s="15">
        <f t="shared" si="4"/>
        <v>47.511235</v>
      </c>
      <c r="AC22" s="15">
        <f t="shared" si="5"/>
        <v>68.311235</v>
      </c>
      <c r="AD22" s="19">
        <v>20</v>
      </c>
    </row>
    <row r="23" spans="1:30" ht="28.5" customHeight="1">
      <c r="A23" s="4" t="s">
        <v>118</v>
      </c>
      <c r="B23" s="4" t="s">
        <v>167</v>
      </c>
      <c r="C23" s="4" t="s">
        <v>201</v>
      </c>
      <c r="D23" s="5" t="s">
        <v>76</v>
      </c>
      <c r="E23" s="5" t="s">
        <v>147</v>
      </c>
      <c r="F23" s="5" t="s">
        <v>52</v>
      </c>
      <c r="G23" s="5" t="s">
        <v>77</v>
      </c>
      <c r="H23" s="5" t="s">
        <v>148</v>
      </c>
      <c r="I23" s="5" t="s">
        <v>109</v>
      </c>
      <c r="J23" s="5">
        <v>2017.07</v>
      </c>
      <c r="K23" s="5" t="s">
        <v>21</v>
      </c>
      <c r="L23" s="6" t="s">
        <v>146</v>
      </c>
      <c r="M23" s="5" t="s">
        <v>147</v>
      </c>
      <c r="N23" s="4" t="s">
        <v>142</v>
      </c>
      <c r="O23" s="5" t="s">
        <v>149</v>
      </c>
      <c r="P23" s="5">
        <v>58</v>
      </c>
      <c r="Q23" s="5"/>
      <c r="R23" s="7">
        <v>58</v>
      </c>
      <c r="S23" s="16">
        <f t="shared" si="0"/>
        <v>58</v>
      </c>
      <c r="T23" s="16">
        <f t="shared" si="1"/>
        <v>23.200000000000003</v>
      </c>
      <c r="U23" s="15">
        <v>76.6</v>
      </c>
      <c r="V23" s="15">
        <f>U23*0.9895</f>
        <v>75.7957</v>
      </c>
      <c r="W23" s="15">
        <f t="shared" si="2"/>
        <v>22.738709999999998</v>
      </c>
      <c r="X23" s="19">
        <v>77.33</v>
      </c>
      <c r="Y23" s="19">
        <v>64.4</v>
      </c>
      <c r="Z23" s="19">
        <v>75.6</v>
      </c>
      <c r="AA23" s="15">
        <f t="shared" si="3"/>
        <v>21.733000000000004</v>
      </c>
      <c r="AB23" s="15">
        <f t="shared" si="4"/>
        <v>44.47171</v>
      </c>
      <c r="AC23" s="15">
        <f t="shared" si="5"/>
        <v>67.67171</v>
      </c>
      <c r="AD23" s="19">
        <v>21</v>
      </c>
    </row>
    <row r="24" spans="1:30" ht="28.5" customHeight="1">
      <c r="A24" s="4" t="s">
        <v>123</v>
      </c>
      <c r="B24" s="4" t="s">
        <v>172</v>
      </c>
      <c r="C24" s="4" t="s">
        <v>184</v>
      </c>
      <c r="D24" s="5" t="s">
        <v>86</v>
      </c>
      <c r="E24" s="5" t="s">
        <v>147</v>
      </c>
      <c r="F24" s="5" t="s">
        <v>52</v>
      </c>
      <c r="G24" s="5" t="s">
        <v>87</v>
      </c>
      <c r="H24" s="5" t="s">
        <v>148</v>
      </c>
      <c r="I24" s="5" t="s">
        <v>109</v>
      </c>
      <c r="J24" s="5">
        <v>2017.07</v>
      </c>
      <c r="K24" s="5" t="s">
        <v>12</v>
      </c>
      <c r="L24" s="6" t="s">
        <v>146</v>
      </c>
      <c r="M24" s="5" t="s">
        <v>147</v>
      </c>
      <c r="N24" s="4" t="s">
        <v>142</v>
      </c>
      <c r="O24" s="5" t="s">
        <v>149</v>
      </c>
      <c r="P24" s="5">
        <v>54.5</v>
      </c>
      <c r="Q24" s="5"/>
      <c r="R24" s="7">
        <v>54.5</v>
      </c>
      <c r="S24" s="16">
        <f t="shared" si="0"/>
        <v>54.5</v>
      </c>
      <c r="T24" s="16">
        <f t="shared" si="1"/>
        <v>21.8</v>
      </c>
      <c r="U24" s="15">
        <v>75.7</v>
      </c>
      <c r="V24" s="15">
        <f>U24*1.0116</f>
        <v>76.57812000000001</v>
      </c>
      <c r="W24" s="15">
        <f t="shared" si="2"/>
        <v>22.973436000000003</v>
      </c>
      <c r="X24" s="19">
        <v>68.67</v>
      </c>
      <c r="Y24" s="19">
        <v>79</v>
      </c>
      <c r="Z24" s="19">
        <v>81</v>
      </c>
      <c r="AA24" s="15">
        <f t="shared" si="3"/>
        <v>22.867000000000004</v>
      </c>
      <c r="AB24" s="15">
        <f t="shared" si="4"/>
        <v>45.84043600000001</v>
      </c>
      <c r="AC24" s="15">
        <f t="shared" si="5"/>
        <v>67.64043600000001</v>
      </c>
      <c r="AD24" s="19">
        <v>22</v>
      </c>
    </row>
    <row r="25" spans="1:30" ht="28.5" customHeight="1">
      <c r="A25" s="4" t="s">
        <v>124</v>
      </c>
      <c r="B25" s="4" t="s">
        <v>173</v>
      </c>
      <c r="C25" s="4" t="s">
        <v>192</v>
      </c>
      <c r="D25" s="5" t="s">
        <v>88</v>
      </c>
      <c r="E25" s="5" t="s">
        <v>147</v>
      </c>
      <c r="F25" s="5" t="s">
        <v>52</v>
      </c>
      <c r="G25" s="5" t="s">
        <v>89</v>
      </c>
      <c r="H25" s="5" t="s">
        <v>148</v>
      </c>
      <c r="I25" s="5" t="s">
        <v>109</v>
      </c>
      <c r="J25" s="5">
        <v>2017.07</v>
      </c>
      <c r="K25" s="5" t="s">
        <v>150</v>
      </c>
      <c r="L25" s="6" t="s">
        <v>146</v>
      </c>
      <c r="M25" s="5" t="s">
        <v>147</v>
      </c>
      <c r="N25" s="4" t="s">
        <v>142</v>
      </c>
      <c r="O25" s="5" t="s">
        <v>149</v>
      </c>
      <c r="P25" s="5">
        <v>53.5</v>
      </c>
      <c r="Q25" s="5"/>
      <c r="R25" s="7">
        <v>53.5</v>
      </c>
      <c r="S25" s="16">
        <f t="shared" si="0"/>
        <v>53.5</v>
      </c>
      <c r="T25" s="16">
        <f t="shared" si="1"/>
        <v>21.400000000000002</v>
      </c>
      <c r="U25" s="15">
        <v>75.2</v>
      </c>
      <c r="V25" s="15">
        <f>U25*0.9895</f>
        <v>74.41040000000001</v>
      </c>
      <c r="W25" s="15">
        <f t="shared" si="2"/>
        <v>22.323120000000003</v>
      </c>
      <c r="X25" s="19">
        <v>76</v>
      </c>
      <c r="Y25" s="19">
        <v>79.8</v>
      </c>
      <c r="Z25" s="19">
        <v>71</v>
      </c>
      <c r="AA25" s="15">
        <f t="shared" si="3"/>
        <v>22.680000000000003</v>
      </c>
      <c r="AB25" s="15">
        <f t="shared" si="4"/>
        <v>45.00312000000001</v>
      </c>
      <c r="AC25" s="15">
        <f t="shared" si="5"/>
        <v>66.40312000000002</v>
      </c>
      <c r="AD25" s="19">
        <v>23</v>
      </c>
    </row>
    <row r="26" spans="1:30" ht="28.5" customHeight="1">
      <c r="A26" s="4" t="s">
        <v>129</v>
      </c>
      <c r="B26" s="4"/>
      <c r="C26" s="4"/>
      <c r="D26" s="5" t="s">
        <v>96</v>
      </c>
      <c r="E26" s="5" t="s">
        <v>147</v>
      </c>
      <c r="F26" s="5" t="s">
        <v>52</v>
      </c>
      <c r="G26" s="5" t="s">
        <v>97</v>
      </c>
      <c r="H26" s="5" t="s">
        <v>148</v>
      </c>
      <c r="I26" s="5" t="s">
        <v>41</v>
      </c>
      <c r="J26" s="5">
        <v>2017.7</v>
      </c>
      <c r="K26" s="5" t="s">
        <v>42</v>
      </c>
      <c r="L26" s="6" t="s">
        <v>144</v>
      </c>
      <c r="M26" s="5" t="s">
        <v>147</v>
      </c>
      <c r="N26" s="8" t="s">
        <v>43</v>
      </c>
      <c r="O26" s="5" t="s">
        <v>149</v>
      </c>
      <c r="P26" s="5">
        <v>51</v>
      </c>
      <c r="Q26" s="5"/>
      <c r="R26" s="7">
        <v>51</v>
      </c>
      <c r="S26" s="16">
        <f t="shared" si="0"/>
        <v>51</v>
      </c>
      <c r="T26" s="16">
        <f t="shared" si="1"/>
        <v>20.400000000000002</v>
      </c>
      <c r="U26" s="15">
        <v>0</v>
      </c>
      <c r="V26" s="15">
        <f>U26*0.9895</f>
        <v>0</v>
      </c>
      <c r="W26" s="15">
        <f t="shared" si="2"/>
        <v>0</v>
      </c>
      <c r="X26" s="19"/>
      <c r="Y26" s="19"/>
      <c r="Z26" s="19"/>
      <c r="AA26" s="15"/>
      <c r="AB26" s="15">
        <f t="shared" si="4"/>
        <v>0</v>
      </c>
      <c r="AC26" s="15">
        <f t="shared" si="5"/>
        <v>20.400000000000002</v>
      </c>
      <c r="AD26" s="19">
        <v>24</v>
      </c>
    </row>
    <row r="27" spans="1:30" ht="28.5" customHeight="1">
      <c r="A27" s="4" t="s">
        <v>130</v>
      </c>
      <c r="B27" s="4" t="s">
        <v>163</v>
      </c>
      <c r="C27" s="4" t="s">
        <v>183</v>
      </c>
      <c r="D27" s="5" t="s">
        <v>45</v>
      </c>
      <c r="E27" s="5" t="s">
        <v>9</v>
      </c>
      <c r="F27" s="5" t="s">
        <v>47</v>
      </c>
      <c r="G27" s="5" t="s">
        <v>46</v>
      </c>
      <c r="H27" s="5" t="s">
        <v>10</v>
      </c>
      <c r="I27" s="5" t="s">
        <v>11</v>
      </c>
      <c r="J27" s="5">
        <v>2013.07</v>
      </c>
      <c r="K27" s="5" t="s">
        <v>12</v>
      </c>
      <c r="L27" s="6" t="s">
        <v>143</v>
      </c>
      <c r="M27" s="5" t="s">
        <v>147</v>
      </c>
      <c r="N27" s="8" t="s">
        <v>13</v>
      </c>
      <c r="O27" s="5" t="s">
        <v>149</v>
      </c>
      <c r="P27" s="5">
        <v>49.5</v>
      </c>
      <c r="Q27" s="5">
        <v>47.5</v>
      </c>
      <c r="R27" s="7">
        <v>97</v>
      </c>
      <c r="S27" s="16">
        <f t="shared" si="0"/>
        <v>97</v>
      </c>
      <c r="T27" s="16">
        <f>S27*0.5</f>
        <v>48.5</v>
      </c>
      <c r="U27" s="15">
        <v>66</v>
      </c>
      <c r="V27" s="15">
        <f>U27*1.0116</f>
        <v>66.7656</v>
      </c>
      <c r="W27" s="15">
        <f>V27*0.5</f>
        <v>33.3828</v>
      </c>
      <c r="X27" s="19">
        <v>73</v>
      </c>
      <c r="Y27" s="19">
        <v>60.2</v>
      </c>
      <c r="Z27" s="19">
        <v>63.8</v>
      </c>
      <c r="AA27" s="15">
        <f>(X27+Y27+Z27)/6</f>
        <v>32.833333333333336</v>
      </c>
      <c r="AB27" s="15">
        <f t="shared" si="4"/>
        <v>66.21613333333335</v>
      </c>
      <c r="AC27" s="15">
        <f t="shared" si="5"/>
        <v>114.71613333333335</v>
      </c>
      <c r="AD27" s="19">
        <v>1</v>
      </c>
    </row>
    <row r="28" spans="1:30" ht="28.5" customHeight="1">
      <c r="A28" s="4" t="s">
        <v>131</v>
      </c>
      <c r="B28" s="4" t="s">
        <v>177</v>
      </c>
      <c r="C28" s="4" t="s">
        <v>194</v>
      </c>
      <c r="D28" s="5" t="s">
        <v>48</v>
      </c>
      <c r="E28" s="5" t="s">
        <v>9</v>
      </c>
      <c r="F28" s="5" t="s">
        <v>47</v>
      </c>
      <c r="G28" s="5" t="s">
        <v>49</v>
      </c>
      <c r="H28" s="5" t="s">
        <v>148</v>
      </c>
      <c r="I28" s="5" t="s">
        <v>109</v>
      </c>
      <c r="J28" s="5">
        <v>2016.07</v>
      </c>
      <c r="K28" s="5" t="s">
        <v>14</v>
      </c>
      <c r="L28" s="6" t="s">
        <v>143</v>
      </c>
      <c r="M28" s="5" t="s">
        <v>147</v>
      </c>
      <c r="N28" s="8" t="s">
        <v>15</v>
      </c>
      <c r="O28" s="5" t="s">
        <v>149</v>
      </c>
      <c r="P28" s="5">
        <v>29</v>
      </c>
      <c r="Q28" s="5">
        <v>39.5</v>
      </c>
      <c r="R28" s="7">
        <v>68.5</v>
      </c>
      <c r="S28" s="16">
        <f t="shared" si="0"/>
        <v>68.5</v>
      </c>
      <c r="T28" s="16">
        <f>S28*0.5</f>
        <v>34.25</v>
      </c>
      <c r="U28" s="15">
        <v>70</v>
      </c>
      <c r="V28" s="15">
        <f>U28*0.9895</f>
        <v>69.265</v>
      </c>
      <c r="W28" s="15">
        <f>V28*0.5</f>
        <v>34.6325</v>
      </c>
      <c r="X28" s="15">
        <v>67.67</v>
      </c>
      <c r="Y28" s="15">
        <v>71.8</v>
      </c>
      <c r="Z28" s="15">
        <v>72.7</v>
      </c>
      <c r="AA28" s="15">
        <f>(X28+Y28+Z28)/6</f>
        <v>35.36166666666667</v>
      </c>
      <c r="AB28" s="15">
        <f t="shared" si="4"/>
        <v>69.99416666666667</v>
      </c>
      <c r="AC28" s="15">
        <f t="shared" si="5"/>
        <v>104.24416666666667</v>
      </c>
      <c r="AD28" s="19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A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 topLeftCell="C1">
      <pane xSplit="23" ySplit="2" topLeftCell="Z3" activePane="bottomRight" state="frozen"/>
      <selection pane="topLeft" activeCell="C1" sqref="C1"/>
      <selection pane="topRight" activeCell="AC1" sqref="AC1"/>
      <selection pane="bottomLeft" activeCell="C3" sqref="C3"/>
      <selection pane="bottomRight" activeCell="N17" sqref="N17"/>
    </sheetView>
  </sheetViews>
  <sheetFormatPr defaultColWidth="9.00390625" defaultRowHeight="14.25"/>
  <cols>
    <col min="1" max="3" width="4.375" style="17" customWidth="1"/>
    <col min="4" max="4" width="9.00390625" style="13" customWidth="1"/>
    <col min="5" max="5" width="8.875" style="13" customWidth="1"/>
    <col min="6" max="7" width="9.00390625" style="13" hidden="1" customWidth="1"/>
    <col min="8" max="8" width="4.75390625" style="13" customWidth="1"/>
    <col min="9" max="9" width="5.75390625" style="13" hidden="1" customWidth="1"/>
    <col min="10" max="10" width="9.00390625" style="13" hidden="1" customWidth="1"/>
    <col min="11" max="11" width="6.375" style="13" customWidth="1"/>
    <col min="12" max="12" width="0.12890625" style="13" hidden="1" customWidth="1"/>
    <col min="13" max="13" width="9.00390625" style="13" hidden="1" customWidth="1"/>
    <col min="14" max="14" width="5.375" style="13" customWidth="1"/>
    <col min="15" max="15" width="6.375" style="13" hidden="1" customWidth="1"/>
    <col min="16" max="16" width="7.00390625" style="13" hidden="1" customWidth="1"/>
    <col min="17" max="17" width="7.25390625" style="12" customWidth="1"/>
    <col min="18" max="18" width="6.625" style="12" customWidth="1"/>
    <col min="19" max="19" width="6.375" style="12" customWidth="1"/>
    <col min="20" max="20" width="6.50390625" style="12" customWidth="1"/>
    <col min="21" max="22" width="6.00390625" style="13" customWidth="1"/>
    <col min="23" max="23" width="6.75390625" style="13" customWidth="1"/>
    <col min="24" max="24" width="6.125" style="12" customWidth="1"/>
    <col min="25" max="25" width="6.50390625" style="13" customWidth="1"/>
    <col min="26" max="26" width="8.125" style="12" customWidth="1"/>
    <col min="27" max="27" width="4.875" style="13" customWidth="1"/>
    <col min="28" max="16384" width="9.00390625" style="13" customWidth="1"/>
  </cols>
  <sheetData>
    <row r="1" spans="1:27" ht="43.5" customHeight="1">
      <c r="A1" s="21" t="s">
        <v>280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36" customHeight="1">
      <c r="A2" s="1" t="s">
        <v>213</v>
      </c>
      <c r="B2" s="1" t="s">
        <v>214</v>
      </c>
      <c r="C2" s="1" t="s">
        <v>215</v>
      </c>
      <c r="D2" s="2" t="s">
        <v>216</v>
      </c>
      <c r="E2" s="2" t="s">
        <v>98</v>
      </c>
      <c r="F2" s="2" t="s">
        <v>99</v>
      </c>
      <c r="G2" s="2" t="s">
        <v>140</v>
      </c>
      <c r="H2" s="2" t="s">
        <v>100</v>
      </c>
      <c r="I2" s="2" t="s">
        <v>101</v>
      </c>
      <c r="J2" s="2" t="s">
        <v>102</v>
      </c>
      <c r="K2" s="2" t="s">
        <v>217</v>
      </c>
      <c r="L2" s="2" t="s">
        <v>104</v>
      </c>
      <c r="M2" s="2" t="s">
        <v>105</v>
      </c>
      <c r="N2" s="2" t="s">
        <v>279</v>
      </c>
      <c r="O2" s="2" t="s">
        <v>107</v>
      </c>
      <c r="P2" s="2" t="s">
        <v>108</v>
      </c>
      <c r="Q2" s="3" t="s">
        <v>218</v>
      </c>
      <c r="R2" s="15" t="s">
        <v>219</v>
      </c>
      <c r="S2" s="15" t="s">
        <v>220</v>
      </c>
      <c r="T2" s="15" t="s">
        <v>221</v>
      </c>
      <c r="U2" s="19" t="s">
        <v>222</v>
      </c>
      <c r="V2" s="19" t="s">
        <v>223</v>
      </c>
      <c r="W2" s="19" t="s">
        <v>224</v>
      </c>
      <c r="X2" s="15" t="s">
        <v>225</v>
      </c>
      <c r="Y2" s="19" t="s">
        <v>226</v>
      </c>
      <c r="Z2" s="15" t="s">
        <v>277</v>
      </c>
      <c r="AA2" s="19" t="s">
        <v>278</v>
      </c>
    </row>
    <row r="3" spans="1:27" ht="37.5" customHeight="1">
      <c r="A3" s="4" t="s">
        <v>132</v>
      </c>
      <c r="B3" s="4" t="s">
        <v>231</v>
      </c>
      <c r="C3" s="4" t="s">
        <v>232</v>
      </c>
      <c r="D3" s="9" t="s">
        <v>233</v>
      </c>
      <c r="E3" s="5" t="s">
        <v>234</v>
      </c>
      <c r="F3" s="18"/>
      <c r="G3" s="9" t="s">
        <v>235</v>
      </c>
      <c r="H3" s="9" t="s">
        <v>228</v>
      </c>
      <c r="I3" s="9"/>
      <c r="J3" s="9" t="s">
        <v>227</v>
      </c>
      <c r="K3" s="9" t="s">
        <v>230</v>
      </c>
      <c r="L3" s="18"/>
      <c r="M3" s="18"/>
      <c r="N3" s="10"/>
      <c r="O3" s="9" t="s">
        <v>236</v>
      </c>
      <c r="P3" s="9" t="s">
        <v>237</v>
      </c>
      <c r="Q3" s="11">
        <f aca="true" t="shared" si="0" ref="Q3:Q11">(O3+P3)/2</f>
        <v>57.5</v>
      </c>
      <c r="R3" s="15">
        <v>80</v>
      </c>
      <c r="S3" s="15">
        <f>R3*1.0116</f>
        <v>80.928</v>
      </c>
      <c r="T3" s="15">
        <f aca="true" t="shared" si="1" ref="T3:T11">S3*0.5</f>
        <v>40.464</v>
      </c>
      <c r="U3" s="19">
        <v>78.5</v>
      </c>
      <c r="V3" s="19">
        <v>79.4</v>
      </c>
      <c r="W3" s="19">
        <v>72.4</v>
      </c>
      <c r="X3" s="15">
        <f aca="true" t="shared" si="2" ref="X3:X11">(U3+V3+W3)/6</f>
        <v>38.38333333333333</v>
      </c>
      <c r="Y3" s="15">
        <f aca="true" t="shared" si="3" ref="Y3:Y11">T3+X3</f>
        <v>78.84733333333332</v>
      </c>
      <c r="Z3" s="15">
        <f aca="true" t="shared" si="4" ref="Z3:Z11">N3+Q3+Y3</f>
        <v>136.34733333333332</v>
      </c>
      <c r="AA3" s="19">
        <v>1</v>
      </c>
    </row>
    <row r="4" spans="1:27" ht="37.5" customHeight="1">
      <c r="A4" s="4" t="s">
        <v>135</v>
      </c>
      <c r="B4" s="4" t="s">
        <v>248</v>
      </c>
      <c r="C4" s="4" t="s">
        <v>249</v>
      </c>
      <c r="D4" s="9" t="s">
        <v>250</v>
      </c>
      <c r="E4" s="5" t="s">
        <v>234</v>
      </c>
      <c r="F4" s="18"/>
      <c r="G4" s="9" t="s">
        <v>235</v>
      </c>
      <c r="H4" s="9" t="s">
        <v>228</v>
      </c>
      <c r="I4" s="9"/>
      <c r="J4" s="9" t="s">
        <v>227</v>
      </c>
      <c r="K4" s="9" t="s">
        <v>229</v>
      </c>
      <c r="L4" s="18"/>
      <c r="M4" s="18"/>
      <c r="N4" s="10">
        <v>1</v>
      </c>
      <c r="O4" s="9" t="s">
        <v>251</v>
      </c>
      <c r="P4" s="9" t="s">
        <v>252</v>
      </c>
      <c r="Q4" s="11">
        <f t="shared" si="0"/>
        <v>50.5</v>
      </c>
      <c r="R4" s="15">
        <v>83.7</v>
      </c>
      <c r="S4" s="15">
        <f>R4*1.0116</f>
        <v>84.67092000000001</v>
      </c>
      <c r="T4" s="15">
        <f t="shared" si="1"/>
        <v>42.335460000000005</v>
      </c>
      <c r="U4" s="19">
        <v>81.17</v>
      </c>
      <c r="V4" s="19">
        <v>85.6</v>
      </c>
      <c r="W4" s="19">
        <v>69.8</v>
      </c>
      <c r="X4" s="15">
        <f t="shared" si="2"/>
        <v>39.428333333333335</v>
      </c>
      <c r="Y4" s="15">
        <f t="shared" si="3"/>
        <v>81.76379333333334</v>
      </c>
      <c r="Z4" s="15">
        <f t="shared" si="4"/>
        <v>133.26379333333335</v>
      </c>
      <c r="AA4" s="19">
        <v>2</v>
      </c>
    </row>
    <row r="5" spans="1:27" ht="37.5" customHeight="1">
      <c r="A5" s="4" t="s">
        <v>134</v>
      </c>
      <c r="B5" s="4" t="s">
        <v>244</v>
      </c>
      <c r="C5" s="4" t="s">
        <v>245</v>
      </c>
      <c r="D5" s="9" t="s">
        <v>246</v>
      </c>
      <c r="E5" s="5" t="s">
        <v>234</v>
      </c>
      <c r="F5" s="18"/>
      <c r="G5" s="9" t="s">
        <v>235</v>
      </c>
      <c r="H5" s="9" t="s">
        <v>228</v>
      </c>
      <c r="I5" s="9"/>
      <c r="J5" s="9" t="s">
        <v>227</v>
      </c>
      <c r="K5" s="9" t="s">
        <v>230</v>
      </c>
      <c r="L5" s="18"/>
      <c r="M5" s="18"/>
      <c r="N5" s="10"/>
      <c r="O5" s="9" t="s">
        <v>242</v>
      </c>
      <c r="P5" s="9" t="s">
        <v>247</v>
      </c>
      <c r="Q5" s="11">
        <f t="shared" si="0"/>
        <v>54</v>
      </c>
      <c r="R5" s="15">
        <v>76.4</v>
      </c>
      <c r="S5" s="15">
        <f>R5*1.0116</f>
        <v>77.28624</v>
      </c>
      <c r="T5" s="15">
        <f t="shared" si="1"/>
        <v>38.64312</v>
      </c>
      <c r="U5" s="19">
        <v>75</v>
      </c>
      <c r="V5" s="19">
        <v>81</v>
      </c>
      <c r="W5" s="19">
        <v>85.2</v>
      </c>
      <c r="X5" s="15">
        <f t="shared" si="2"/>
        <v>40.199999999999996</v>
      </c>
      <c r="Y5" s="15">
        <f t="shared" si="3"/>
        <v>78.84312</v>
      </c>
      <c r="Z5" s="15">
        <f t="shared" si="4"/>
        <v>132.84312</v>
      </c>
      <c r="AA5" s="19">
        <v>3</v>
      </c>
    </row>
    <row r="6" spans="1:27" ht="37.5" customHeight="1">
      <c r="A6" s="4" t="s">
        <v>137</v>
      </c>
      <c r="B6" s="4" t="s">
        <v>258</v>
      </c>
      <c r="C6" s="4" t="s">
        <v>259</v>
      </c>
      <c r="D6" s="9" t="s">
        <v>260</v>
      </c>
      <c r="E6" s="5" t="s">
        <v>234</v>
      </c>
      <c r="F6" s="18"/>
      <c r="G6" s="9" t="s">
        <v>235</v>
      </c>
      <c r="H6" s="9" t="s">
        <v>228</v>
      </c>
      <c r="I6" s="9"/>
      <c r="J6" s="9" t="s">
        <v>227</v>
      </c>
      <c r="K6" s="9" t="s">
        <v>229</v>
      </c>
      <c r="L6" s="18"/>
      <c r="M6" s="18"/>
      <c r="N6" s="10">
        <v>2</v>
      </c>
      <c r="O6" s="9" t="s">
        <v>261</v>
      </c>
      <c r="P6" s="9" t="s">
        <v>262</v>
      </c>
      <c r="Q6" s="11">
        <f t="shared" si="0"/>
        <v>48.5</v>
      </c>
      <c r="R6" s="15">
        <v>83.7</v>
      </c>
      <c r="S6" s="15">
        <f>R6*0.9895</f>
        <v>82.82115</v>
      </c>
      <c r="T6" s="15">
        <f t="shared" si="1"/>
        <v>41.410575</v>
      </c>
      <c r="U6" s="19">
        <v>83.33</v>
      </c>
      <c r="V6" s="19">
        <v>68.4</v>
      </c>
      <c r="W6" s="19">
        <v>80.2</v>
      </c>
      <c r="X6" s="15">
        <f t="shared" si="2"/>
        <v>38.655</v>
      </c>
      <c r="Y6" s="15">
        <f t="shared" si="3"/>
        <v>80.065575</v>
      </c>
      <c r="Z6" s="15">
        <f t="shared" si="4"/>
        <v>130.565575</v>
      </c>
      <c r="AA6" s="19">
        <v>4</v>
      </c>
    </row>
    <row r="7" spans="1:27" ht="37.5" customHeight="1">
      <c r="A7" s="4" t="s">
        <v>133</v>
      </c>
      <c r="B7" s="4" t="s">
        <v>238</v>
      </c>
      <c r="C7" s="4" t="s">
        <v>239</v>
      </c>
      <c r="D7" s="9" t="s">
        <v>240</v>
      </c>
      <c r="E7" s="5" t="s">
        <v>234</v>
      </c>
      <c r="F7" s="18"/>
      <c r="G7" s="9" t="s">
        <v>241</v>
      </c>
      <c r="H7" s="9" t="s">
        <v>228</v>
      </c>
      <c r="I7" s="9"/>
      <c r="J7" s="9" t="s">
        <v>227</v>
      </c>
      <c r="K7" s="9" t="s">
        <v>229</v>
      </c>
      <c r="L7" s="18"/>
      <c r="M7" s="18"/>
      <c r="N7" s="10">
        <v>1</v>
      </c>
      <c r="O7" s="9" t="s">
        <v>242</v>
      </c>
      <c r="P7" s="9" t="s">
        <v>243</v>
      </c>
      <c r="Q7" s="11">
        <f t="shared" si="0"/>
        <v>53</v>
      </c>
      <c r="R7" s="15">
        <v>73</v>
      </c>
      <c r="S7" s="15">
        <f>R7*0.9895</f>
        <v>72.2335</v>
      </c>
      <c r="T7" s="15">
        <f t="shared" si="1"/>
        <v>36.11675</v>
      </c>
      <c r="U7" s="19">
        <v>72.67</v>
      </c>
      <c r="V7" s="19">
        <v>83.2</v>
      </c>
      <c r="W7" s="19">
        <v>80.5</v>
      </c>
      <c r="X7" s="15">
        <f t="shared" si="2"/>
        <v>39.395</v>
      </c>
      <c r="Y7" s="15">
        <f t="shared" si="3"/>
        <v>75.51175</v>
      </c>
      <c r="Z7" s="15">
        <f t="shared" si="4"/>
        <v>129.51175</v>
      </c>
      <c r="AA7" s="19">
        <v>5</v>
      </c>
    </row>
    <row r="8" spans="1:27" ht="37.5" customHeight="1">
      <c r="A8" s="4" t="s">
        <v>136</v>
      </c>
      <c r="B8" s="4" t="s">
        <v>253</v>
      </c>
      <c r="C8" s="4" t="s">
        <v>254</v>
      </c>
      <c r="D8" s="9" t="s">
        <v>255</v>
      </c>
      <c r="E8" s="5" t="s">
        <v>234</v>
      </c>
      <c r="F8" s="18"/>
      <c r="G8" s="9" t="s">
        <v>256</v>
      </c>
      <c r="H8" s="9" t="s">
        <v>228</v>
      </c>
      <c r="I8" s="9"/>
      <c r="J8" s="9" t="s">
        <v>227</v>
      </c>
      <c r="K8" s="9" t="s">
        <v>229</v>
      </c>
      <c r="L8" s="18"/>
      <c r="M8" s="18"/>
      <c r="N8" s="10"/>
      <c r="O8" s="9" t="s">
        <v>237</v>
      </c>
      <c r="P8" s="9" t="s">
        <v>257</v>
      </c>
      <c r="Q8" s="11">
        <f t="shared" si="0"/>
        <v>51.25</v>
      </c>
      <c r="R8" s="15">
        <v>77.6</v>
      </c>
      <c r="S8" s="15">
        <f>R8*0.9895</f>
        <v>76.7852</v>
      </c>
      <c r="T8" s="15">
        <f t="shared" si="1"/>
        <v>38.3926</v>
      </c>
      <c r="U8" s="19">
        <v>78.5</v>
      </c>
      <c r="V8" s="19">
        <v>81</v>
      </c>
      <c r="W8" s="19">
        <v>72.4</v>
      </c>
      <c r="X8" s="15">
        <f t="shared" si="2"/>
        <v>38.65</v>
      </c>
      <c r="Y8" s="15">
        <f t="shared" si="3"/>
        <v>77.0426</v>
      </c>
      <c r="Z8" s="15">
        <f t="shared" si="4"/>
        <v>128.2926</v>
      </c>
      <c r="AA8" s="19">
        <v>6</v>
      </c>
    </row>
    <row r="9" spans="1:27" ht="37.5" customHeight="1">
      <c r="A9" s="4" t="s">
        <v>138</v>
      </c>
      <c r="B9" s="4" t="s">
        <v>263</v>
      </c>
      <c r="C9" s="4" t="s">
        <v>264</v>
      </c>
      <c r="D9" s="9" t="s">
        <v>265</v>
      </c>
      <c r="E9" s="5" t="s">
        <v>234</v>
      </c>
      <c r="F9" s="18"/>
      <c r="G9" s="9" t="s">
        <v>235</v>
      </c>
      <c r="H9" s="9" t="s">
        <v>228</v>
      </c>
      <c r="I9" s="9"/>
      <c r="J9" s="9" t="s">
        <v>227</v>
      </c>
      <c r="K9" s="9" t="s">
        <v>229</v>
      </c>
      <c r="L9" s="18"/>
      <c r="M9" s="18"/>
      <c r="N9" s="10"/>
      <c r="O9" s="9" t="s">
        <v>266</v>
      </c>
      <c r="P9" s="9" t="s">
        <v>252</v>
      </c>
      <c r="Q9" s="11">
        <f t="shared" si="0"/>
        <v>49.5</v>
      </c>
      <c r="R9" s="15">
        <v>75</v>
      </c>
      <c r="S9" s="15">
        <f>R9*1.0116</f>
        <v>75.87</v>
      </c>
      <c r="T9" s="15">
        <f t="shared" si="1"/>
        <v>37.935</v>
      </c>
      <c r="U9" s="19">
        <v>84</v>
      </c>
      <c r="V9" s="19">
        <v>79.2</v>
      </c>
      <c r="W9" s="19">
        <v>73.2</v>
      </c>
      <c r="X9" s="15">
        <f t="shared" si="2"/>
        <v>39.4</v>
      </c>
      <c r="Y9" s="15">
        <f t="shared" si="3"/>
        <v>77.33500000000001</v>
      </c>
      <c r="Z9" s="15">
        <f t="shared" si="4"/>
        <v>126.83500000000001</v>
      </c>
      <c r="AA9" s="19">
        <v>7</v>
      </c>
    </row>
    <row r="10" spans="1:27" ht="37.5" customHeight="1">
      <c r="A10" s="4" t="s">
        <v>139</v>
      </c>
      <c r="B10" s="4" t="s">
        <v>272</v>
      </c>
      <c r="C10" s="4" t="s">
        <v>273</v>
      </c>
      <c r="D10" s="9" t="s">
        <v>274</v>
      </c>
      <c r="E10" s="5" t="s">
        <v>234</v>
      </c>
      <c r="F10" s="18"/>
      <c r="G10" s="9" t="s">
        <v>275</v>
      </c>
      <c r="H10" s="9" t="s">
        <v>228</v>
      </c>
      <c r="I10" s="9"/>
      <c r="J10" s="9" t="s">
        <v>227</v>
      </c>
      <c r="K10" s="9" t="s">
        <v>229</v>
      </c>
      <c r="L10" s="18"/>
      <c r="M10" s="18"/>
      <c r="N10" s="10">
        <v>1</v>
      </c>
      <c r="O10" s="9" t="s">
        <v>271</v>
      </c>
      <c r="P10" s="9" t="s">
        <v>276</v>
      </c>
      <c r="Q10" s="11">
        <f t="shared" si="0"/>
        <v>46.5</v>
      </c>
      <c r="R10" s="15">
        <v>71</v>
      </c>
      <c r="S10" s="15">
        <f>R10*1.0116</f>
        <v>71.8236</v>
      </c>
      <c r="T10" s="15">
        <f t="shared" si="1"/>
        <v>35.9118</v>
      </c>
      <c r="U10" s="19">
        <v>81.17</v>
      </c>
      <c r="V10" s="19">
        <v>80.3</v>
      </c>
      <c r="W10" s="19">
        <v>77</v>
      </c>
      <c r="X10" s="15">
        <f t="shared" si="2"/>
        <v>39.745</v>
      </c>
      <c r="Y10" s="15">
        <f t="shared" si="3"/>
        <v>75.6568</v>
      </c>
      <c r="Z10" s="15">
        <f t="shared" si="4"/>
        <v>123.1568</v>
      </c>
      <c r="AA10" s="19">
        <v>8</v>
      </c>
    </row>
    <row r="11" spans="1:27" ht="37.5" customHeight="1">
      <c r="A11" s="4" t="s">
        <v>126</v>
      </c>
      <c r="B11" s="4" t="s">
        <v>267</v>
      </c>
      <c r="C11" s="4" t="s">
        <v>268</v>
      </c>
      <c r="D11" s="9" t="s">
        <v>269</v>
      </c>
      <c r="E11" s="5" t="s">
        <v>234</v>
      </c>
      <c r="F11" s="18"/>
      <c r="G11" s="9" t="s">
        <v>270</v>
      </c>
      <c r="H11" s="9" t="s">
        <v>228</v>
      </c>
      <c r="I11" s="9"/>
      <c r="J11" s="9" t="s">
        <v>227</v>
      </c>
      <c r="K11" s="9" t="s">
        <v>229</v>
      </c>
      <c r="L11" s="18"/>
      <c r="M11" s="18"/>
      <c r="N11" s="10"/>
      <c r="O11" s="9" t="s">
        <v>271</v>
      </c>
      <c r="P11" s="9" t="s">
        <v>262</v>
      </c>
      <c r="Q11" s="11">
        <f t="shared" si="0"/>
        <v>47.5</v>
      </c>
      <c r="R11" s="15">
        <v>74.3</v>
      </c>
      <c r="S11" s="15">
        <f>R11*1.0116</f>
        <v>75.16188</v>
      </c>
      <c r="T11" s="15">
        <f t="shared" si="1"/>
        <v>37.58094</v>
      </c>
      <c r="U11" s="19">
        <v>65.33</v>
      </c>
      <c r="V11" s="19">
        <v>74.6</v>
      </c>
      <c r="W11" s="19">
        <v>71.4</v>
      </c>
      <c r="X11" s="15">
        <f t="shared" si="2"/>
        <v>35.22166666666667</v>
      </c>
      <c r="Y11" s="15">
        <f t="shared" si="3"/>
        <v>72.80260666666666</v>
      </c>
      <c r="Z11" s="15">
        <f t="shared" si="4"/>
        <v>120.30260666666666</v>
      </c>
      <c r="AA11" s="19">
        <v>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AA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2017-07-19T11:12:06Z</cp:lastPrinted>
  <dcterms:created xsi:type="dcterms:W3CDTF">2017-07-18T02:17:51Z</dcterms:created>
  <dcterms:modified xsi:type="dcterms:W3CDTF">2017-07-19T11:55:41Z</dcterms:modified>
  <cp:category/>
  <cp:version/>
  <cp:contentType/>
  <cp:contentStatus/>
</cp:coreProperties>
</file>