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 tabRatio="562"/>
  </bookViews>
  <sheets>
    <sheet name="成绩表" sheetId="10" r:id="rId1"/>
  </sheets>
  <definedNames>
    <definedName name="_xlnm._FilterDatabase" localSheetId="0" hidden="1">成绩表!$A$3:$XCQ$246</definedName>
    <definedName name="_xlnm.Print_Titles" localSheetId="0">成绩表!$1:$2</definedName>
  </definedNames>
  <calcPr calcId="124519"/>
</workbook>
</file>

<file path=xl/calcChain.xml><?xml version="1.0" encoding="utf-8"?>
<calcChain xmlns="http://schemas.openxmlformats.org/spreadsheetml/2006/main">
  <c r="J227" i="10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26"/>
  <c r="I55"/>
  <c r="I56"/>
  <c r="I57"/>
  <c r="I92"/>
  <c r="I54"/>
  <c r="I58"/>
  <c r="I60"/>
  <c r="I59"/>
  <c r="I64"/>
  <c r="I93"/>
  <c r="I61"/>
  <c r="I66"/>
  <c r="I65"/>
  <c r="I67"/>
  <c r="I73"/>
  <c r="I62"/>
  <c r="I63"/>
  <c r="I94"/>
  <c r="I68"/>
  <c r="I72"/>
  <c r="I70"/>
  <c r="I71"/>
  <c r="I75"/>
  <c r="I95"/>
  <c r="I96"/>
  <c r="I74"/>
  <c r="I78"/>
  <c r="I97"/>
  <c r="I76"/>
  <c r="I77"/>
  <c r="I82"/>
  <c r="I69"/>
  <c r="I80"/>
  <c r="I83"/>
  <c r="I98"/>
  <c r="I79"/>
  <c r="I99"/>
  <c r="I85"/>
  <c r="I86"/>
  <c r="I81"/>
  <c r="I84"/>
  <c r="I89"/>
  <c r="I88"/>
  <c r="I87"/>
  <c r="I90"/>
  <c r="I91"/>
  <c r="I101"/>
  <c r="I102"/>
  <c r="I121"/>
  <c r="I104"/>
  <c r="I103"/>
  <c r="I108"/>
  <c r="I105"/>
  <c r="I106"/>
  <c r="I109"/>
  <c r="I107"/>
  <c r="I116"/>
  <c r="I111"/>
  <c r="I115"/>
  <c r="I110"/>
  <c r="I112"/>
  <c r="I113"/>
  <c r="I122"/>
  <c r="I114"/>
  <c r="I117"/>
  <c r="I118"/>
  <c r="I119"/>
  <c r="I120"/>
  <c r="I124"/>
  <c r="I127"/>
  <c r="I125"/>
  <c r="I126"/>
  <c r="I148"/>
  <c r="I128"/>
  <c r="I129"/>
  <c r="I132"/>
  <c r="I130"/>
  <c r="I133"/>
  <c r="I136"/>
  <c r="I137"/>
  <c r="I131"/>
  <c r="I134"/>
  <c r="I139"/>
  <c r="I135"/>
  <c r="I140"/>
  <c r="I141"/>
  <c r="I149"/>
  <c r="I138"/>
  <c r="I150"/>
  <c r="I143"/>
  <c r="I144"/>
  <c r="I147"/>
  <c r="I145"/>
  <c r="I142"/>
  <c r="I146"/>
  <c r="I152"/>
  <c r="I153"/>
  <c r="I154"/>
  <c r="I156"/>
  <c r="I157"/>
  <c r="I158"/>
  <c r="I159"/>
  <c r="I160"/>
  <c r="I155"/>
  <c r="I163"/>
  <c r="I164"/>
  <c r="I166"/>
  <c r="I167"/>
  <c r="I168"/>
  <c r="I170"/>
  <c r="I161"/>
  <c r="I169"/>
  <c r="I162"/>
  <c r="I165"/>
  <c r="I171"/>
  <c r="I173"/>
  <c r="I172"/>
  <c r="I174"/>
  <c r="I176"/>
  <c r="I179"/>
  <c r="I177"/>
  <c r="I178"/>
  <c r="I180"/>
  <c r="I181"/>
  <c r="I182"/>
  <c r="I184"/>
  <c r="I185"/>
  <c r="I183"/>
  <c r="I188"/>
  <c r="I189"/>
  <c r="I194"/>
  <c r="I195"/>
  <c r="I186"/>
  <c r="I187"/>
  <c r="I190"/>
  <c r="I192"/>
  <c r="I191"/>
  <c r="I193"/>
  <c r="I196"/>
  <c r="I198"/>
  <c r="I201"/>
  <c r="I202"/>
  <c r="I199"/>
  <c r="I200"/>
  <c r="I207"/>
  <c r="I211"/>
  <c r="I216"/>
  <c r="I203"/>
  <c r="I205"/>
  <c r="I210"/>
  <c r="I204"/>
  <c r="I208"/>
  <c r="I217"/>
  <c r="I206"/>
  <c r="I209"/>
  <c r="I212"/>
  <c r="I213"/>
  <c r="I214"/>
  <c r="I215"/>
  <c r="I219"/>
  <c r="I223"/>
  <c r="I222"/>
  <c r="I221"/>
  <c r="I220"/>
  <c r="I224"/>
  <c r="H18"/>
  <c r="H41"/>
  <c r="H39"/>
  <c r="H24"/>
  <c r="H46"/>
  <c r="H20"/>
  <c r="H7"/>
  <c r="H6"/>
  <c r="H47"/>
  <c r="H3"/>
  <c r="H15"/>
  <c r="H34"/>
  <c r="H9"/>
  <c r="H29"/>
  <c r="H10"/>
  <c r="H37"/>
  <c r="H31"/>
  <c r="H26"/>
  <c r="H40"/>
  <c r="H17"/>
  <c r="H36"/>
  <c r="H30"/>
  <c r="H12"/>
  <c r="H44"/>
  <c r="H4"/>
  <c r="H43"/>
  <c r="H33"/>
  <c r="H28"/>
  <c r="H23"/>
  <c r="H25"/>
  <c r="H5"/>
  <c r="H13"/>
  <c r="H11"/>
  <c r="H8"/>
  <c r="H14"/>
  <c r="H32"/>
  <c r="H45"/>
  <c r="H16"/>
  <c r="H22"/>
  <c r="H35"/>
  <c r="H19"/>
  <c r="H42"/>
  <c r="H27"/>
  <c r="H21"/>
  <c r="H48"/>
  <c r="H49"/>
  <c r="H50"/>
  <c r="H51"/>
  <c r="H52"/>
  <c r="H38"/>
  <c r="E18"/>
  <c r="E41"/>
  <c r="E39"/>
  <c r="E24"/>
  <c r="E46"/>
  <c r="E20"/>
  <c r="E7"/>
  <c r="E6"/>
  <c r="E47"/>
  <c r="E3"/>
  <c r="E15"/>
  <c r="E34"/>
  <c r="E9"/>
  <c r="E29"/>
  <c r="E10"/>
  <c r="E37"/>
  <c r="E31"/>
  <c r="E26"/>
  <c r="E40"/>
  <c r="E17"/>
  <c r="E36"/>
  <c r="E30"/>
  <c r="E12"/>
  <c r="E44"/>
  <c r="E4"/>
  <c r="E43"/>
  <c r="E33"/>
  <c r="E28"/>
  <c r="E23"/>
  <c r="E25"/>
  <c r="E5"/>
  <c r="E13"/>
  <c r="E11"/>
  <c r="E8"/>
  <c r="E14"/>
  <c r="E32"/>
  <c r="E45"/>
  <c r="E16"/>
  <c r="E22"/>
  <c r="E35"/>
  <c r="E19"/>
  <c r="E42"/>
  <c r="E27"/>
  <c r="E21"/>
  <c r="E48"/>
  <c r="E49"/>
  <c r="E50"/>
  <c r="E51"/>
  <c r="E52"/>
  <c r="E38"/>
  <c r="C47"/>
  <c r="C31"/>
  <c r="C45"/>
  <c r="C46"/>
  <c r="C39"/>
  <c r="C42"/>
  <c r="C17"/>
  <c r="C41"/>
  <c r="C52"/>
  <c r="C38"/>
  <c r="C37"/>
  <c r="C51"/>
  <c r="C50"/>
  <c r="C36"/>
  <c r="C21"/>
  <c r="C44"/>
  <c r="C33"/>
  <c r="C34"/>
  <c r="C40"/>
  <c r="C30"/>
  <c r="C35"/>
  <c r="C28"/>
  <c r="C43"/>
  <c r="C32"/>
  <c r="C16"/>
  <c r="C24"/>
  <c r="C20"/>
  <c r="C26"/>
  <c r="C23"/>
  <c r="C15"/>
  <c r="C27"/>
  <c r="C19"/>
  <c r="C49"/>
  <c r="C14"/>
  <c r="C13"/>
  <c r="C22"/>
  <c r="C25"/>
  <c r="C29"/>
  <c r="C18"/>
  <c r="C11"/>
  <c r="C12"/>
  <c r="C8"/>
  <c r="C5"/>
  <c r="C7"/>
  <c r="C9"/>
  <c r="C10"/>
  <c r="C6"/>
  <c r="C48"/>
  <c r="C4"/>
  <c r="C3"/>
  <c r="J215" l="1"/>
  <c r="J146"/>
  <c r="J119"/>
  <c r="J122"/>
  <c r="J86"/>
  <c r="J209"/>
  <c r="J216"/>
  <c r="J190"/>
  <c r="J187"/>
  <c r="J149"/>
  <c r="J145"/>
  <c r="J109"/>
  <c r="J98"/>
  <c r="J78"/>
  <c r="J212"/>
  <c r="J203"/>
  <c r="J211"/>
  <c r="J195"/>
  <c r="J181"/>
  <c r="J173"/>
  <c r="J157"/>
  <c r="J166"/>
  <c r="J120"/>
  <c r="J107"/>
  <c r="J87"/>
  <c r="J79"/>
  <c r="J69"/>
  <c r="J95"/>
  <c r="J72"/>
  <c r="J62"/>
  <c r="J66"/>
  <c r="J60"/>
  <c r="J92"/>
  <c r="J217"/>
  <c r="J205"/>
  <c r="J201"/>
  <c r="J191"/>
  <c r="J186"/>
  <c r="J182"/>
  <c r="J189"/>
  <c r="J172"/>
  <c r="J162"/>
  <c r="J168"/>
  <c r="J163"/>
  <c r="J158"/>
  <c r="J153"/>
  <c r="J150"/>
  <c r="J131"/>
  <c r="J130"/>
  <c r="J135"/>
  <c r="J112"/>
  <c r="J116"/>
  <c r="J90"/>
  <c r="J99"/>
  <c r="J70"/>
  <c r="J63"/>
  <c r="J65"/>
  <c r="J54"/>
  <c r="J55"/>
  <c r="J204"/>
  <c r="J206"/>
  <c r="J194"/>
  <c r="J139"/>
  <c r="J129"/>
  <c r="J115"/>
  <c r="J103"/>
  <c r="J106"/>
  <c r="J82"/>
  <c r="J75"/>
  <c r="J208"/>
  <c r="J200"/>
  <c r="J192"/>
  <c r="J183"/>
  <c r="J184"/>
  <c r="J169"/>
  <c r="J138"/>
  <c r="J126"/>
  <c r="J108"/>
  <c r="J81"/>
  <c r="J97"/>
  <c r="J178"/>
  <c r="J174"/>
  <c r="J165"/>
  <c r="J170"/>
  <c r="J164"/>
  <c r="J154"/>
  <c r="J142"/>
  <c r="J143"/>
  <c r="J141"/>
  <c r="J134"/>
  <c r="J133"/>
  <c r="J128"/>
  <c r="J132"/>
  <c r="J113"/>
  <c r="J104"/>
  <c r="J74"/>
  <c r="J94"/>
  <c r="J58"/>
  <c r="J88"/>
  <c r="J80"/>
  <c r="J64"/>
  <c r="J56"/>
  <c r="J118"/>
  <c r="J110"/>
  <c r="J102"/>
  <c r="J144"/>
  <c r="J136"/>
  <c r="J152"/>
  <c r="J171"/>
  <c r="J159"/>
  <c r="J155"/>
  <c r="J188"/>
  <c r="J180"/>
  <c r="J214"/>
  <c r="J210"/>
  <c r="J202"/>
  <c r="J89"/>
  <c r="J77"/>
  <c r="J61"/>
  <c r="J101"/>
  <c r="J111"/>
  <c r="J137"/>
  <c r="J125"/>
  <c r="J160"/>
  <c r="J156"/>
  <c r="J193"/>
  <c r="J185"/>
  <c r="J177"/>
  <c r="J207"/>
  <c r="J199"/>
  <c r="J91"/>
  <c r="J83"/>
  <c r="J71"/>
  <c r="J67"/>
  <c r="J59"/>
  <c r="J121"/>
  <c r="J117"/>
  <c r="J105"/>
  <c r="J124"/>
  <c r="J147"/>
  <c r="J127"/>
  <c r="J179"/>
  <c r="J96"/>
  <c r="J84"/>
  <c r="J76"/>
  <c r="J68"/>
  <c r="J114"/>
  <c r="J148"/>
  <c r="J140"/>
  <c r="J167"/>
  <c r="J196"/>
  <c r="J198"/>
  <c r="J93"/>
  <c r="J85"/>
  <c r="J73"/>
  <c r="J57"/>
  <c r="J176"/>
  <c r="I48"/>
  <c r="I23"/>
  <c r="I9"/>
  <c r="I52"/>
  <c r="I19"/>
  <c r="I11"/>
  <c r="I4"/>
  <c r="I31"/>
  <c r="I47"/>
  <c r="I18"/>
  <c r="I51"/>
  <c r="I17"/>
  <c r="I45"/>
  <c r="I36"/>
  <c r="I46"/>
  <c r="I21"/>
  <c r="I35"/>
  <c r="I32"/>
  <c r="I13"/>
  <c r="I28"/>
  <c r="I44"/>
  <c r="I37"/>
  <c r="I34"/>
  <c r="I6"/>
  <c r="I24"/>
  <c r="I49"/>
  <c r="I16"/>
  <c r="I25"/>
  <c r="I30"/>
  <c r="I29"/>
  <c r="I41"/>
  <c r="I38"/>
  <c r="I42"/>
  <c r="I8"/>
  <c r="I43"/>
  <c r="I26"/>
  <c r="I3"/>
  <c r="I20"/>
  <c r="I50"/>
  <c r="I27"/>
  <c r="I22"/>
  <c r="I14"/>
  <c r="I5"/>
  <c r="I33"/>
  <c r="I12"/>
  <c r="I40"/>
  <c r="I10"/>
  <c r="I15"/>
  <c r="I7"/>
  <c r="I39"/>
  <c r="J15" l="1"/>
  <c r="J33"/>
  <c r="J27"/>
  <c r="J38"/>
  <c r="J37"/>
  <c r="J36"/>
  <c r="J11"/>
  <c r="J7"/>
  <c r="J22"/>
  <c r="J42"/>
  <c r="J30"/>
  <c r="J13"/>
  <c r="J51"/>
  <c r="J9"/>
  <c r="J39"/>
  <c r="J40"/>
  <c r="J20"/>
  <c r="J29"/>
  <c r="J6"/>
  <c r="J10"/>
  <c r="J5"/>
  <c r="J50"/>
  <c r="J43"/>
  <c r="J41"/>
  <c r="J16"/>
  <c r="J24"/>
  <c r="J44"/>
  <c r="J35"/>
  <c r="J45"/>
  <c r="J47"/>
  <c r="J19"/>
  <c r="J48"/>
  <c r="J26"/>
  <c r="J25"/>
  <c r="J32"/>
  <c r="J18"/>
  <c r="J23"/>
  <c r="J12"/>
  <c r="J3"/>
  <c r="J34"/>
  <c r="J46"/>
  <c r="J4"/>
  <c r="J14"/>
  <c r="J8"/>
  <c r="J49"/>
  <c r="J28"/>
  <c r="J21"/>
  <c r="J17"/>
  <c r="J31"/>
  <c r="J52"/>
</calcChain>
</file>

<file path=xl/sharedStrings.xml><?xml version="1.0" encoding="utf-8"?>
<sst xmlns="http://schemas.openxmlformats.org/spreadsheetml/2006/main" count="1007" uniqueCount="466">
  <si>
    <t>序号</t>
  </si>
  <si>
    <t>报考岗位</t>
  </si>
  <si>
    <t>姓名</t>
  </si>
  <si>
    <t>笔试成绩</t>
  </si>
  <si>
    <t>综合笔试成绩（50%）</t>
  </si>
  <si>
    <t>面试抽签号</t>
  </si>
  <si>
    <t>面试成绩</t>
  </si>
  <si>
    <t>综合面试成绩</t>
  </si>
  <si>
    <t>综合成绩</t>
  </si>
  <si>
    <t>A1_小学语文教师</t>
  </si>
  <si>
    <t>A2_小学数学教师</t>
  </si>
  <si>
    <t>A3_小学英语教师</t>
  </si>
  <si>
    <t>A4_小学音乐教师</t>
  </si>
  <si>
    <t>A5_小学体育教师1</t>
  </si>
  <si>
    <t>A6_小学体育教师2</t>
  </si>
  <si>
    <t>A7_小学美术教师</t>
  </si>
  <si>
    <t>A8_小学计算机教师</t>
  </si>
  <si>
    <t>A9_幼儿教师</t>
  </si>
  <si>
    <t>B1_小学语文教师2</t>
  </si>
  <si>
    <t>B2_小学数学教师2</t>
  </si>
  <si>
    <t>B3_小学体育教师3</t>
  </si>
  <si>
    <t>B4_小学体育教师4</t>
  </si>
  <si>
    <t>C1_全科</t>
  </si>
  <si>
    <t>C2_中学文科</t>
  </si>
  <si>
    <t>C3_中学理科</t>
  </si>
  <si>
    <t>C4_职专专业</t>
  </si>
  <si>
    <t>-</t>
    <phoneticPr fontId="3" type="noConversion"/>
  </si>
  <si>
    <t>缺考</t>
    <phoneticPr fontId="3" type="noConversion"/>
  </si>
  <si>
    <t>等第</t>
    <phoneticPr fontId="3" type="noConversion"/>
  </si>
  <si>
    <t xml:space="preserve"> 杨熙</t>
  </si>
  <si>
    <t>刘玲玉</t>
  </si>
  <si>
    <t>谢晓芳</t>
  </si>
  <si>
    <t>颜瑜慧</t>
  </si>
  <si>
    <t>邓一春</t>
  </si>
  <si>
    <t>张艳香</t>
  </si>
  <si>
    <t>黄欢</t>
  </si>
  <si>
    <t>刘利云</t>
  </si>
  <si>
    <t>颜英兰</t>
  </si>
  <si>
    <t>黄敏</t>
  </si>
  <si>
    <t>艾琳婧</t>
  </si>
  <si>
    <t>吴飞</t>
  </si>
  <si>
    <t>欧阳熠</t>
  </si>
  <si>
    <t>刘彦</t>
  </si>
  <si>
    <t>董倩</t>
  </si>
  <si>
    <t>王亚庆</t>
  </si>
  <si>
    <t>刘春霞</t>
  </si>
  <si>
    <t>曾幸华</t>
  </si>
  <si>
    <t>刘庆</t>
  </si>
  <si>
    <t>荣玲</t>
  </si>
  <si>
    <t>罗慧敏</t>
  </si>
  <si>
    <t>单柏花</t>
  </si>
  <si>
    <t>蔡利平</t>
  </si>
  <si>
    <t>蔡钰洁</t>
  </si>
  <si>
    <t>黄芳</t>
  </si>
  <si>
    <t>龙凤</t>
  </si>
  <si>
    <t>颜灵玉</t>
  </si>
  <si>
    <t>易赛男</t>
  </si>
  <si>
    <t>武怡希</t>
  </si>
  <si>
    <t>江萍</t>
  </si>
  <si>
    <t>谭邹连</t>
  </si>
  <si>
    <t>李娜</t>
  </si>
  <si>
    <t>王雄艳</t>
  </si>
  <si>
    <t>彭轶</t>
  </si>
  <si>
    <t>谭小洁</t>
  </si>
  <si>
    <t>谭凤</t>
  </si>
  <si>
    <t>贺潇</t>
  </si>
  <si>
    <t>邓巍芳</t>
  </si>
  <si>
    <t>蔡珊莲</t>
  </si>
  <si>
    <t>赵晨</t>
  </si>
  <si>
    <t>谭湘婷</t>
  </si>
  <si>
    <t>吴小艳</t>
  </si>
  <si>
    <t>罗凌寒</t>
  </si>
  <si>
    <t>易芙蓉</t>
  </si>
  <si>
    <t>尹燕</t>
  </si>
  <si>
    <t>杨麦兰</t>
  </si>
  <si>
    <t>欧阳晓松</t>
  </si>
  <si>
    <t>蔡喜娇</t>
  </si>
  <si>
    <t>单炼辉</t>
  </si>
  <si>
    <t>郭蕴能</t>
  </si>
  <si>
    <t>谭慧</t>
  </si>
  <si>
    <t>贺艳艳</t>
  </si>
  <si>
    <t>欧阳欢</t>
  </si>
  <si>
    <t>黄江</t>
  </si>
  <si>
    <t>-</t>
  </si>
  <si>
    <t>缺考</t>
  </si>
  <si>
    <t>黄倩倩</t>
  </si>
  <si>
    <t>谢小小</t>
  </si>
  <si>
    <t>李子芳</t>
  </si>
  <si>
    <t>李芳</t>
  </si>
  <si>
    <t>陈清玲</t>
  </si>
  <si>
    <t>刘芳</t>
  </si>
  <si>
    <t>龙小庆</t>
  </si>
  <si>
    <t>李燕燕</t>
  </si>
  <si>
    <t>宋飞霞</t>
  </si>
  <si>
    <t>胡乐</t>
  </si>
  <si>
    <t>肖阳</t>
  </si>
  <si>
    <t>赵娟超</t>
  </si>
  <si>
    <t>单丽翔</t>
  </si>
  <si>
    <t>刘仁</t>
  </si>
  <si>
    <t>王美淋</t>
  </si>
  <si>
    <t>周晶</t>
  </si>
  <si>
    <t>欧阳博玲</t>
  </si>
  <si>
    <t>吴雅婷</t>
  </si>
  <si>
    <t>刘婉林</t>
  </si>
  <si>
    <t>夏笑笑</t>
  </si>
  <si>
    <t>陈依平</t>
  </si>
  <si>
    <t>尹偲偲</t>
  </si>
  <si>
    <t>刘珊</t>
  </si>
  <si>
    <t>宋观龙</t>
  </si>
  <si>
    <t>伍湘祁</t>
  </si>
  <si>
    <t>陈秋香</t>
  </si>
  <si>
    <t>郭佳思</t>
  </si>
  <si>
    <t>李婷</t>
  </si>
  <si>
    <t>曾翰钊</t>
  </si>
  <si>
    <t>文平</t>
  </si>
  <si>
    <t>何舜</t>
  </si>
  <si>
    <t>褚蓓根</t>
  </si>
  <si>
    <t>侯波</t>
  </si>
  <si>
    <t>张胜兰</t>
  </si>
  <si>
    <t>宋康丽</t>
  </si>
  <si>
    <t>王小秋</t>
  </si>
  <si>
    <t>刘晋湘</t>
  </si>
  <si>
    <t>侯康颖</t>
  </si>
  <si>
    <t>罗娜</t>
  </si>
  <si>
    <t>宁巧</t>
  </si>
  <si>
    <t>侯蓉</t>
  </si>
  <si>
    <t>刘婉婷</t>
  </si>
  <si>
    <t>晏港</t>
  </si>
  <si>
    <t>丁苏波</t>
  </si>
  <si>
    <t>蔡琳琼</t>
  </si>
  <si>
    <t>单风连</t>
  </si>
  <si>
    <t>洪嘉倩</t>
  </si>
  <si>
    <t>刘清</t>
  </si>
  <si>
    <t>江灵</t>
  </si>
  <si>
    <t>皮艳芳</t>
  </si>
  <si>
    <t>郭倩兰</t>
  </si>
  <si>
    <t>谢程琳</t>
  </si>
  <si>
    <t>徐恬</t>
  </si>
  <si>
    <t>吉艳群</t>
  </si>
  <si>
    <t>吕雅琪</t>
  </si>
  <si>
    <t>龙静</t>
  </si>
  <si>
    <t>刘冰梅</t>
  </si>
  <si>
    <t>肖水媛</t>
  </si>
  <si>
    <t>黄慧</t>
  </si>
  <si>
    <t>彭望星</t>
  </si>
  <si>
    <t>彭冬敏</t>
  </si>
  <si>
    <t>廖霁虹</t>
  </si>
  <si>
    <t>王凯</t>
  </si>
  <si>
    <t>陈昕</t>
  </si>
  <si>
    <t>李湘鹏</t>
  </si>
  <si>
    <t>肖梦琴</t>
  </si>
  <si>
    <t>曾亚文</t>
  </si>
  <si>
    <t>张思敏</t>
  </si>
  <si>
    <t>彭晓明</t>
  </si>
  <si>
    <t>易花文</t>
  </si>
  <si>
    <t>董嘉欣</t>
  </si>
  <si>
    <t>叶丽平</t>
  </si>
  <si>
    <t>肖婉雁</t>
  </si>
  <si>
    <t>丁韶</t>
  </si>
  <si>
    <t>唐双平</t>
  </si>
  <si>
    <t>骆艳琳</t>
  </si>
  <si>
    <t>杨望</t>
  </si>
  <si>
    <t>陈丹凤</t>
  </si>
  <si>
    <t>廖雪姣</t>
  </si>
  <si>
    <t>肖洁</t>
  </si>
  <si>
    <t>刘亮</t>
  </si>
  <si>
    <t>黄琳</t>
  </si>
  <si>
    <t>谭姝慧</t>
  </si>
  <si>
    <t>蔡美玲</t>
  </si>
  <si>
    <t>张凌玉</t>
  </si>
  <si>
    <t>李玲</t>
  </si>
  <si>
    <t>李杏</t>
  </si>
  <si>
    <t>黎思蜜</t>
  </si>
  <si>
    <t>周琼</t>
  </si>
  <si>
    <t>杨丽</t>
  </si>
  <si>
    <t>付欢</t>
  </si>
  <si>
    <t>丁晴</t>
  </si>
  <si>
    <t>晏依洁</t>
  </si>
  <si>
    <t>杨战</t>
  </si>
  <si>
    <t>罗奇文</t>
  </si>
  <si>
    <t>葛汐湲</t>
  </si>
  <si>
    <t>伍俏</t>
  </si>
  <si>
    <t>刘磊</t>
  </si>
  <si>
    <t>张娟</t>
  </si>
  <si>
    <t>唐依凡</t>
  </si>
  <si>
    <t>张依薇</t>
  </si>
  <si>
    <t>刘丹丹</t>
  </si>
  <si>
    <t>杨仪</t>
  </si>
  <si>
    <t>唐鸣娟</t>
  </si>
  <si>
    <t>邓妙妙</t>
  </si>
  <si>
    <t>徐姚</t>
  </si>
  <si>
    <t>陈瑶</t>
  </si>
  <si>
    <t>李琼</t>
  </si>
  <si>
    <t>李梦云</t>
  </si>
  <si>
    <t>江晴</t>
  </si>
  <si>
    <t>罗斐</t>
  </si>
  <si>
    <t>龙思蓓</t>
  </si>
  <si>
    <t>黄艳</t>
  </si>
  <si>
    <t>吴迪枚</t>
  </si>
  <si>
    <t>舒聪</t>
  </si>
  <si>
    <t>黎亚芬</t>
  </si>
  <si>
    <t>肖慧红</t>
  </si>
  <si>
    <t>刘丽</t>
  </si>
  <si>
    <t>周霞</t>
  </si>
  <si>
    <t>谭甜</t>
  </si>
  <si>
    <t>胡瑶</t>
  </si>
  <si>
    <t>陈娅</t>
  </si>
  <si>
    <t>刘怡芸</t>
  </si>
  <si>
    <t>朱芳</t>
  </si>
  <si>
    <t>卢方园</t>
  </si>
  <si>
    <t>曾飞</t>
  </si>
  <si>
    <t>李娃一</t>
  </si>
  <si>
    <t>谭玲</t>
  </si>
  <si>
    <t>李亚楠</t>
  </si>
  <si>
    <t>肖婷</t>
  </si>
  <si>
    <t>尹玲瑶</t>
  </si>
  <si>
    <t>吴雪芬</t>
  </si>
  <si>
    <t>陈怡婧</t>
  </si>
  <si>
    <t>陈橄</t>
  </si>
  <si>
    <t>唐倩</t>
  </si>
  <si>
    <t>黄倩妹</t>
  </si>
  <si>
    <t>田蓉</t>
  </si>
  <si>
    <t>吴茜</t>
  </si>
  <si>
    <t>米慧</t>
  </si>
  <si>
    <t>赵李芳</t>
  </si>
  <si>
    <t>刘黎</t>
  </si>
  <si>
    <t>刘康敏</t>
  </si>
  <si>
    <t>戴丹</t>
  </si>
  <si>
    <t>宁锟</t>
  </si>
  <si>
    <t>卢紫港</t>
  </si>
  <si>
    <t>王洋兰</t>
  </si>
  <si>
    <t>周婷婷</t>
  </si>
  <si>
    <t>解婷</t>
  </si>
  <si>
    <t>王雅兰</t>
  </si>
  <si>
    <t>刘琳</t>
  </si>
  <si>
    <t>罗星</t>
  </si>
  <si>
    <t>戴旺强</t>
  </si>
  <si>
    <t>陈许生</t>
  </si>
  <si>
    <t>刘迪晓</t>
  </si>
  <si>
    <t>周希</t>
  </si>
  <si>
    <t>芦霖奕</t>
  </si>
  <si>
    <t>陈风华</t>
  </si>
  <si>
    <t>颜杨清</t>
  </si>
  <si>
    <t>谭培艺</t>
  </si>
  <si>
    <t>胡彬峰</t>
  </si>
  <si>
    <t>刘鹏惠</t>
  </si>
  <si>
    <t>郭攀</t>
  </si>
  <si>
    <t>洪凌云</t>
  </si>
  <si>
    <t>李昌培</t>
  </si>
  <si>
    <t>王岐标</t>
  </si>
  <si>
    <t>丁有苗</t>
  </si>
  <si>
    <t>李海宝</t>
  </si>
  <si>
    <t>陶冶</t>
  </si>
  <si>
    <t>熊杰彬</t>
  </si>
  <si>
    <t>谭震</t>
  </si>
  <si>
    <t>向科伟</t>
  </si>
  <si>
    <t>姜路湘</t>
  </si>
  <si>
    <t>胡佳</t>
  </si>
  <si>
    <t>邓紫薇</t>
  </si>
  <si>
    <t>李璇</t>
  </si>
  <si>
    <t>吴天天</t>
  </si>
  <si>
    <t>伍佳莉</t>
  </si>
  <si>
    <t>樊明红</t>
  </si>
  <si>
    <t>彭慧敏</t>
  </si>
  <si>
    <t>刘春丽</t>
  </si>
  <si>
    <t>颜小露</t>
  </si>
  <si>
    <t>谢梓馨</t>
  </si>
  <si>
    <t>谭颖颖</t>
  </si>
  <si>
    <t>刘娜</t>
  </si>
  <si>
    <t>彭夏荣</t>
  </si>
  <si>
    <t>肖思瑶</t>
  </si>
  <si>
    <t>肖亭亭</t>
  </si>
  <si>
    <t>欧阳喜</t>
  </si>
  <si>
    <t>梁元芬</t>
  </si>
  <si>
    <t>王春兰</t>
  </si>
  <si>
    <t>喻叶香</t>
  </si>
  <si>
    <t>张晓</t>
  </si>
  <si>
    <t>陈洋洋</t>
  </si>
  <si>
    <t>颜玉芝</t>
  </si>
  <si>
    <t>徐安妮</t>
  </si>
  <si>
    <t>谭靓</t>
  </si>
  <si>
    <t>宋芸</t>
  </si>
  <si>
    <t>周彬</t>
  </si>
  <si>
    <t>张希</t>
  </si>
  <si>
    <t>王尹雯</t>
  </si>
  <si>
    <t>朱锦</t>
  </si>
  <si>
    <t>丁碧霄</t>
  </si>
  <si>
    <t>颜敏舒</t>
  </si>
  <si>
    <t>成明媛</t>
  </si>
  <si>
    <t>欧阳金妮</t>
  </si>
  <si>
    <t>段婷婷</t>
  </si>
  <si>
    <t>谢丽</t>
  </si>
  <si>
    <t>颜滋蔓</t>
  </si>
  <si>
    <t>刘洣琴</t>
  </si>
  <si>
    <t>彭丽丹</t>
  </si>
  <si>
    <t>詹梨</t>
  </si>
  <si>
    <t>陶赛</t>
  </si>
  <si>
    <t>余娇雪</t>
  </si>
  <si>
    <t>陈欢</t>
  </si>
  <si>
    <t>胡强</t>
  </si>
  <si>
    <t>符玉贞</t>
  </si>
  <si>
    <t>高胜菊</t>
  </si>
  <si>
    <t>周庭</t>
  </si>
  <si>
    <t>尹阳</t>
  </si>
  <si>
    <t>唐晶晶</t>
  </si>
  <si>
    <t>李清</t>
  </si>
  <si>
    <t>唐小倩</t>
  </si>
  <si>
    <t>何琴</t>
  </si>
  <si>
    <t>贺春艳</t>
  </si>
  <si>
    <t>丁渺玉</t>
  </si>
  <si>
    <t>谭丽君</t>
  </si>
  <si>
    <t>陈淑敏</t>
  </si>
  <si>
    <t>丁菊兰</t>
  </si>
  <si>
    <t>谭凤灵</t>
  </si>
  <si>
    <t>刘小婧</t>
  </si>
  <si>
    <t>易熙</t>
  </si>
  <si>
    <t>樊晓燕</t>
  </si>
  <si>
    <t>曾璐敏</t>
  </si>
  <si>
    <t>杨洁洁</t>
  </si>
  <si>
    <t>潘婷</t>
  </si>
  <si>
    <t>兰红英</t>
  </si>
  <si>
    <t>张友芳</t>
  </si>
  <si>
    <t>王丹</t>
  </si>
  <si>
    <t>胡锦云</t>
  </si>
  <si>
    <t>胡茹月</t>
  </si>
  <si>
    <t>-</t>
    <phoneticPr fontId="3" type="noConversion"/>
  </si>
  <si>
    <t>严纯增</t>
  </si>
  <si>
    <t>谭继刚</t>
  </si>
  <si>
    <t>丁鹏</t>
  </si>
  <si>
    <t>黄革辉</t>
  </si>
  <si>
    <t>罗志伟</t>
  </si>
  <si>
    <t>周鑫</t>
  </si>
  <si>
    <t>荣仙龙</t>
  </si>
  <si>
    <t>夏宏</t>
  </si>
  <si>
    <t>丁子杨</t>
  </si>
  <si>
    <t>周伟</t>
  </si>
  <si>
    <t>陈芳芳</t>
  </si>
  <si>
    <t>杨莉</t>
  </si>
  <si>
    <t>谭金黎</t>
  </si>
  <si>
    <t>单芳</t>
  </si>
  <si>
    <t>阳琳</t>
  </si>
  <si>
    <t>陈佳</t>
  </si>
  <si>
    <t>上课77.96</t>
    <phoneticPr fontId="3" type="noConversion"/>
  </si>
  <si>
    <t>上课83.48</t>
    <phoneticPr fontId="3" type="noConversion"/>
  </si>
  <si>
    <t>备注</t>
    <phoneticPr fontId="3" type="noConversion"/>
  </si>
  <si>
    <t>刘丽枝</t>
  </si>
  <si>
    <t>张钰</t>
  </si>
  <si>
    <t>聂乔会</t>
  </si>
  <si>
    <t>邹甜甜</t>
  </si>
  <si>
    <t>吴瑶</t>
  </si>
  <si>
    <t>李清宜</t>
  </si>
  <si>
    <t>旷思政</t>
  </si>
  <si>
    <t>杨香芹</t>
  </si>
  <si>
    <t>刘尹春</t>
  </si>
  <si>
    <t>阳凤</t>
  </si>
  <si>
    <t>张丹</t>
  </si>
  <si>
    <t>李遥群</t>
  </si>
  <si>
    <t>彭玲</t>
  </si>
  <si>
    <t>朱玲丽</t>
  </si>
  <si>
    <t>滕春芝</t>
  </si>
  <si>
    <t>王云秀</t>
  </si>
  <si>
    <t>陈禹林</t>
  </si>
  <si>
    <t>刘燕</t>
  </si>
  <si>
    <t>旷思瑶</t>
  </si>
  <si>
    <t>尹学群</t>
  </si>
  <si>
    <t>单文娟</t>
  </si>
  <si>
    <t>焦凡杰</t>
  </si>
  <si>
    <t>邱岚</t>
  </si>
  <si>
    <t>张碧宇</t>
  </si>
  <si>
    <t>尹琪琪</t>
  </si>
  <si>
    <t>陈露</t>
  </si>
  <si>
    <t>陈婧</t>
  </si>
  <si>
    <t>文锦</t>
  </si>
  <si>
    <t>郭娟</t>
  </si>
  <si>
    <t>彭秀秀</t>
  </si>
  <si>
    <t>王奕宸</t>
  </si>
  <si>
    <t>阳连湘</t>
  </si>
  <si>
    <t>陈红艳</t>
  </si>
  <si>
    <t>肖有容</t>
  </si>
  <si>
    <t>李婧琳</t>
  </si>
  <si>
    <t>陈传明</t>
  </si>
  <si>
    <t>吴明珠</t>
  </si>
  <si>
    <t>周岚娟</t>
  </si>
  <si>
    <t>陈敏</t>
  </si>
  <si>
    <t>蔡甜甜</t>
  </si>
  <si>
    <t>汤荣荣</t>
  </si>
  <si>
    <t>罗慧芳</t>
  </si>
  <si>
    <t>张静</t>
  </si>
  <si>
    <t>肖慧宇</t>
  </si>
  <si>
    <t>龙容丽</t>
  </si>
  <si>
    <t>张佳薇</t>
  </si>
  <si>
    <t>林思思</t>
  </si>
  <si>
    <t>陈子玉</t>
  </si>
  <si>
    <t>谭凌程</t>
  </si>
  <si>
    <t>易利薇</t>
  </si>
  <si>
    <t>周江</t>
  </si>
  <si>
    <t>袁苏萍</t>
  </si>
  <si>
    <t>刘心怡</t>
  </si>
  <si>
    <t>周咪</t>
  </si>
  <si>
    <t>罗璐</t>
  </si>
  <si>
    <t>段夏云</t>
  </si>
  <si>
    <t>刘婉贻</t>
  </si>
  <si>
    <t>朱晓红</t>
  </si>
  <si>
    <t>黄艳红</t>
  </si>
  <si>
    <t>黄婷</t>
  </si>
  <si>
    <t>杨明艳</t>
  </si>
  <si>
    <t>刘枝茂</t>
  </si>
  <si>
    <t>费骁骁</t>
  </si>
  <si>
    <t>李友艳</t>
  </si>
  <si>
    <t>蒋莉娜</t>
  </si>
  <si>
    <t>黄检</t>
  </si>
  <si>
    <t>周翠萍</t>
  </si>
  <si>
    <t>周不舍</t>
  </si>
  <si>
    <t>刘小燕</t>
  </si>
  <si>
    <t>周霖</t>
  </si>
  <si>
    <t>余蒂</t>
  </si>
  <si>
    <t>罗琼</t>
  </si>
  <si>
    <t>刘作幸</t>
  </si>
  <si>
    <t>李丹萍</t>
  </si>
  <si>
    <t>罗建宇</t>
  </si>
  <si>
    <t>陈江豪</t>
  </si>
  <si>
    <t>李阳志</t>
  </si>
  <si>
    <t>谭宇芳</t>
  </si>
  <si>
    <t>陈海霞</t>
  </si>
  <si>
    <t>刘延</t>
  </si>
  <si>
    <t>邱青青</t>
  </si>
  <si>
    <t>刘桂华</t>
  </si>
  <si>
    <t>杨瑶瑶</t>
  </si>
  <si>
    <t>包利利</t>
  </si>
  <si>
    <t>谢凤</t>
  </si>
  <si>
    <t>颜璟</t>
  </si>
  <si>
    <t>王梨梨</t>
  </si>
  <si>
    <t>丁鹏龙</t>
  </si>
  <si>
    <t>游沙</t>
  </si>
  <si>
    <t>陈有智</t>
  </si>
  <si>
    <t>江标</t>
  </si>
  <si>
    <t>陈芳</t>
  </si>
  <si>
    <t>罗婷婷</t>
  </si>
  <si>
    <t>曾琪</t>
  </si>
  <si>
    <t>陈蓉旭</t>
  </si>
  <si>
    <t>樊艳兰</t>
  </si>
  <si>
    <t>刘友凤</t>
  </si>
  <si>
    <t>刘妙芝</t>
  </si>
  <si>
    <t>施彬</t>
  </si>
  <si>
    <t>文慧</t>
  </si>
  <si>
    <t>刘露露</t>
  </si>
  <si>
    <t>钟漫</t>
  </si>
  <si>
    <t>张世江</t>
  </si>
  <si>
    <t>单鸿鹂</t>
  </si>
  <si>
    <t>尹佳慧</t>
  </si>
  <si>
    <t>李佳慧</t>
  </si>
  <si>
    <t>李志东</t>
  </si>
  <si>
    <t>成晨</t>
  </si>
  <si>
    <t>龙琴琴</t>
  </si>
  <si>
    <t>单佳琪</t>
  </si>
  <si>
    <t>龚春霞</t>
  </si>
  <si>
    <t>谢秋月</t>
  </si>
  <si>
    <t>周婷</t>
  </si>
  <si>
    <t>袁艳</t>
  </si>
  <si>
    <t>陈园园</t>
  </si>
  <si>
    <t>张小斌</t>
  </si>
  <si>
    <t>阳思梦</t>
  </si>
  <si>
    <t>贾进</t>
  </si>
  <si>
    <t>杨可</t>
  </si>
  <si>
    <t>尹思</t>
  </si>
  <si>
    <t>2019年攸县教育局公开招聘教师综合成绩表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</si>
</sst>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.000_ "/>
  </numFmts>
  <fonts count="6">
    <font>
      <sz val="11"/>
      <color theme="1"/>
      <name val="等线"/>
      <charset val="134"/>
      <scheme val="minor"/>
    </font>
    <font>
      <sz val="16"/>
      <name val="方正小标宋简体"/>
      <family val="4"/>
      <charset val="134"/>
    </font>
    <font>
      <sz val="11"/>
      <name val="等线"/>
      <charset val="134"/>
      <scheme val="minor"/>
    </font>
    <font>
      <sz val="9"/>
      <name val="等线"/>
      <charset val="134"/>
      <scheme val="minor"/>
    </font>
    <font>
      <sz val="9"/>
      <name val="宋体"/>
      <family val="3"/>
      <charset val="134"/>
    </font>
    <font>
      <sz val="11"/>
      <color rgb="FFFF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176" fontId="2" fillId="0" borderId="0" xfId="0" applyNumberFormat="1" applyFont="1" applyFill="1" applyBorder="1" applyAlignment="1">
      <alignment horizontal="centerContinuous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Continuous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XCQ1381"/>
  <sheetViews>
    <sheetView tabSelected="1" topLeftCell="A378" workbookViewId="0">
      <selection activeCell="I167" sqref="I167"/>
    </sheetView>
  </sheetViews>
  <sheetFormatPr defaultColWidth="9" defaultRowHeight="15" customHeight="1"/>
  <cols>
    <col min="1" max="1" width="5.75" style="2" customWidth="1"/>
    <col min="2" max="2" width="18.5" style="2" customWidth="1"/>
    <col min="3" max="3" width="9" style="2" bestFit="1" customWidth="1"/>
    <col min="4" max="4" width="6.5" style="3" customWidth="1"/>
    <col min="5" max="5" width="7.5" style="2" customWidth="1"/>
    <col min="6" max="6" width="5.875" style="2" customWidth="1"/>
    <col min="7" max="7" width="9" style="11"/>
    <col min="8" max="8" width="7.5" style="11" customWidth="1"/>
    <col min="9" max="9" width="9" style="26"/>
    <col min="10" max="10" width="9" style="2"/>
    <col min="11" max="11" width="10.25" style="2" bestFit="1" customWidth="1"/>
    <col min="12" max="12" width="9.5" style="2" bestFit="1" customWidth="1"/>
    <col min="13" max="16319" width="9" style="2"/>
  </cols>
  <sheetData>
    <row r="1" spans="1:12" ht="24" customHeight="1">
      <c r="A1" s="16" t="s">
        <v>465</v>
      </c>
      <c r="B1" s="16"/>
      <c r="C1" s="16"/>
      <c r="D1" s="16"/>
      <c r="E1" s="17"/>
      <c r="F1" s="17"/>
      <c r="G1" s="18"/>
      <c r="H1" s="18"/>
      <c r="I1" s="22"/>
      <c r="J1" s="17"/>
    </row>
    <row r="2" spans="1:12" s="1" customFormat="1" ht="46.5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12" t="s">
        <v>6</v>
      </c>
      <c r="H2" s="12" t="s">
        <v>7</v>
      </c>
      <c r="I2" s="23" t="s">
        <v>8</v>
      </c>
      <c r="J2" s="4" t="s">
        <v>28</v>
      </c>
      <c r="K2" s="4" t="s">
        <v>344</v>
      </c>
    </row>
    <row r="3" spans="1:12" s="2" customFormat="1" ht="15" customHeight="1">
      <c r="A3" s="6">
        <v>1</v>
      </c>
      <c r="B3" s="6" t="s">
        <v>9</v>
      </c>
      <c r="C3" s="6" t="str">
        <f>"周明瑶"</f>
        <v>周明瑶</v>
      </c>
      <c r="D3" s="7">
        <v>77</v>
      </c>
      <c r="E3" s="6">
        <f t="shared" ref="E3:E34" si="0">D3*0.5</f>
        <v>38.5</v>
      </c>
      <c r="F3" s="15">
        <v>11</v>
      </c>
      <c r="G3" s="13">
        <v>79.88</v>
      </c>
      <c r="H3" s="13">
        <f t="shared" ref="H3:H34" si="1">IF(G3="缺考",0,G3*0.5)</f>
        <v>39.94</v>
      </c>
      <c r="I3" s="24">
        <f t="shared" ref="I3:I34" si="2">E3+H3</f>
        <v>78.44</v>
      </c>
      <c r="J3" s="6">
        <f t="shared" ref="J3:J34" si="3">RANK(I3,I$3:I$52,0)</f>
        <v>1</v>
      </c>
      <c r="K3" s="6"/>
    </row>
    <row r="4" spans="1:12" s="2" customFormat="1" ht="15" customHeight="1">
      <c r="A4" s="6">
        <v>2</v>
      </c>
      <c r="B4" s="6" t="s">
        <v>9</v>
      </c>
      <c r="C4" s="6" t="str">
        <f>"彭建"</f>
        <v>彭建</v>
      </c>
      <c r="D4" s="7">
        <v>76</v>
      </c>
      <c r="E4" s="6">
        <f t="shared" si="0"/>
        <v>38</v>
      </c>
      <c r="F4" s="15">
        <v>26</v>
      </c>
      <c r="G4" s="13">
        <v>79.739999999999995</v>
      </c>
      <c r="H4" s="13">
        <f t="shared" si="1"/>
        <v>39.869999999999997</v>
      </c>
      <c r="I4" s="24">
        <f t="shared" si="2"/>
        <v>77.87</v>
      </c>
      <c r="J4" s="6">
        <f t="shared" si="3"/>
        <v>2</v>
      </c>
      <c r="K4" s="6"/>
      <c r="L4" s="26"/>
    </row>
    <row r="5" spans="1:12" s="2" customFormat="1" ht="15" customHeight="1">
      <c r="A5" s="6">
        <v>3</v>
      </c>
      <c r="B5" s="6" t="s">
        <v>9</v>
      </c>
      <c r="C5" s="6" t="str">
        <f>"何洲"</f>
        <v>何洲</v>
      </c>
      <c r="D5" s="7">
        <v>73</v>
      </c>
      <c r="E5" s="6">
        <f t="shared" si="0"/>
        <v>36.5</v>
      </c>
      <c r="F5" s="15">
        <v>32</v>
      </c>
      <c r="G5" s="13">
        <v>81.08</v>
      </c>
      <c r="H5" s="13">
        <f t="shared" si="1"/>
        <v>40.54</v>
      </c>
      <c r="I5" s="24">
        <f t="shared" si="2"/>
        <v>77.039999999999992</v>
      </c>
      <c r="J5" s="6">
        <f t="shared" si="3"/>
        <v>3</v>
      </c>
      <c r="K5" s="6"/>
      <c r="L5" s="26"/>
    </row>
    <row r="6" spans="1:12" s="2" customFormat="1" ht="15" customHeight="1">
      <c r="A6" s="6">
        <v>4</v>
      </c>
      <c r="B6" s="6" t="s">
        <v>9</v>
      </c>
      <c r="C6" s="6" t="str">
        <f>"何晴"</f>
        <v>何晴</v>
      </c>
      <c r="D6" s="7">
        <v>74</v>
      </c>
      <c r="E6" s="6">
        <f t="shared" si="0"/>
        <v>37</v>
      </c>
      <c r="F6" s="15">
        <v>9</v>
      </c>
      <c r="G6" s="13">
        <v>79.819999999999993</v>
      </c>
      <c r="H6" s="13">
        <f t="shared" si="1"/>
        <v>39.909999999999997</v>
      </c>
      <c r="I6" s="24">
        <f t="shared" si="2"/>
        <v>76.91</v>
      </c>
      <c r="J6" s="6">
        <f t="shared" si="3"/>
        <v>4</v>
      </c>
      <c r="K6" s="6"/>
      <c r="L6" s="26"/>
    </row>
    <row r="7" spans="1:12" s="2" customFormat="1" ht="15" customHeight="1">
      <c r="A7" s="6">
        <v>5</v>
      </c>
      <c r="B7" s="6" t="s">
        <v>9</v>
      </c>
      <c r="C7" s="6" t="str">
        <f>"何舒怡"</f>
        <v>何舒怡</v>
      </c>
      <c r="D7" s="7">
        <v>73.5</v>
      </c>
      <c r="E7" s="6">
        <f t="shared" si="0"/>
        <v>36.75</v>
      </c>
      <c r="F7" s="15">
        <v>8</v>
      </c>
      <c r="G7" s="13">
        <v>79.64</v>
      </c>
      <c r="H7" s="13">
        <f t="shared" si="1"/>
        <v>39.82</v>
      </c>
      <c r="I7" s="24">
        <f t="shared" si="2"/>
        <v>76.569999999999993</v>
      </c>
      <c r="J7" s="6">
        <f t="shared" si="3"/>
        <v>5</v>
      </c>
      <c r="K7" s="6"/>
      <c r="L7" s="26"/>
    </row>
    <row r="8" spans="1:12" s="2" customFormat="1" ht="15" customHeight="1">
      <c r="A8" s="6">
        <v>6</v>
      </c>
      <c r="B8" s="6" t="s">
        <v>9</v>
      </c>
      <c r="C8" s="6" t="str">
        <f>"刘雷煜"</f>
        <v>刘雷煜</v>
      </c>
      <c r="D8" s="7">
        <v>71</v>
      </c>
      <c r="E8" s="6">
        <f t="shared" si="0"/>
        <v>35.5</v>
      </c>
      <c r="F8" s="15">
        <v>37</v>
      </c>
      <c r="G8" s="13">
        <v>80.98</v>
      </c>
      <c r="H8" s="13">
        <f t="shared" si="1"/>
        <v>40.49</v>
      </c>
      <c r="I8" s="24">
        <f t="shared" si="2"/>
        <v>75.990000000000009</v>
      </c>
      <c r="J8" s="6">
        <f t="shared" si="3"/>
        <v>6</v>
      </c>
      <c r="K8" s="6"/>
      <c r="L8" s="26"/>
    </row>
    <row r="9" spans="1:12" s="2" customFormat="1" ht="15" customHeight="1">
      <c r="A9" s="6">
        <v>7</v>
      </c>
      <c r="B9" s="6" t="s">
        <v>9</v>
      </c>
      <c r="C9" s="6" t="str">
        <f>"周洁慧"</f>
        <v>周洁慧</v>
      </c>
      <c r="D9" s="7">
        <v>74</v>
      </c>
      <c r="E9" s="6">
        <f t="shared" si="0"/>
        <v>37</v>
      </c>
      <c r="F9" s="15">
        <v>14</v>
      </c>
      <c r="G9" s="13">
        <v>77</v>
      </c>
      <c r="H9" s="13">
        <f t="shared" si="1"/>
        <v>38.5</v>
      </c>
      <c r="I9" s="24">
        <f t="shared" si="2"/>
        <v>75.5</v>
      </c>
      <c r="J9" s="6">
        <f t="shared" si="3"/>
        <v>7</v>
      </c>
      <c r="K9" s="6"/>
      <c r="L9" s="26"/>
    </row>
    <row r="10" spans="1:12" s="2" customFormat="1" ht="15" customHeight="1">
      <c r="A10" s="6">
        <v>8</v>
      </c>
      <c r="B10" s="6" t="s">
        <v>9</v>
      </c>
      <c r="C10" s="6" t="str">
        <f>"向丽娟"</f>
        <v>向丽娟</v>
      </c>
      <c r="D10" s="7">
        <v>74</v>
      </c>
      <c r="E10" s="6">
        <f t="shared" si="0"/>
        <v>37</v>
      </c>
      <c r="F10" s="15">
        <v>16</v>
      </c>
      <c r="G10" s="13">
        <v>75.94</v>
      </c>
      <c r="H10" s="13">
        <f t="shared" si="1"/>
        <v>37.97</v>
      </c>
      <c r="I10" s="24">
        <f t="shared" si="2"/>
        <v>74.97</v>
      </c>
      <c r="J10" s="6">
        <f t="shared" si="3"/>
        <v>8</v>
      </c>
      <c r="K10" s="6"/>
      <c r="L10" s="26"/>
    </row>
    <row r="11" spans="1:12" s="2" customFormat="1" ht="15" customHeight="1">
      <c r="A11" s="6">
        <v>9</v>
      </c>
      <c r="B11" s="6" t="s">
        <v>9</v>
      </c>
      <c r="C11" s="6" t="str">
        <f>"张喜"</f>
        <v>张喜</v>
      </c>
      <c r="D11" s="7">
        <v>71</v>
      </c>
      <c r="E11" s="6">
        <f t="shared" si="0"/>
        <v>35.5</v>
      </c>
      <c r="F11" s="15">
        <v>35</v>
      </c>
      <c r="G11" s="13">
        <v>78.72</v>
      </c>
      <c r="H11" s="13">
        <f t="shared" si="1"/>
        <v>39.36</v>
      </c>
      <c r="I11" s="24">
        <f t="shared" si="2"/>
        <v>74.86</v>
      </c>
      <c r="J11" s="6">
        <f t="shared" si="3"/>
        <v>9</v>
      </c>
      <c r="K11" s="6"/>
      <c r="L11" s="26"/>
    </row>
    <row r="12" spans="1:12" s="2" customFormat="1" ht="15" customHeight="1">
      <c r="A12" s="6">
        <v>10</v>
      </c>
      <c r="B12" s="6" t="s">
        <v>9</v>
      </c>
      <c r="C12" s="6" t="str">
        <f>"印菲菲"</f>
        <v>印菲菲</v>
      </c>
      <c r="D12" s="7">
        <v>71</v>
      </c>
      <c r="E12" s="6">
        <f t="shared" si="0"/>
        <v>35.5</v>
      </c>
      <c r="F12" s="15">
        <v>24</v>
      </c>
      <c r="G12" s="13">
        <v>78.12</v>
      </c>
      <c r="H12" s="13">
        <f t="shared" si="1"/>
        <v>39.06</v>
      </c>
      <c r="I12" s="24">
        <f t="shared" si="2"/>
        <v>74.56</v>
      </c>
      <c r="J12" s="6">
        <f t="shared" si="3"/>
        <v>10</v>
      </c>
      <c r="K12" s="6"/>
      <c r="L12" s="26"/>
    </row>
    <row r="13" spans="1:12" s="2" customFormat="1" ht="15" customHeight="1">
      <c r="A13" s="6">
        <v>11</v>
      </c>
      <c r="B13" s="6" t="s">
        <v>9</v>
      </c>
      <c r="C13" s="6" t="str">
        <f>"田婷婷"</f>
        <v>田婷婷</v>
      </c>
      <c r="D13" s="7">
        <v>68</v>
      </c>
      <c r="E13" s="6">
        <f t="shared" si="0"/>
        <v>34</v>
      </c>
      <c r="F13" s="15">
        <v>33</v>
      </c>
      <c r="G13" s="13">
        <v>80.3</v>
      </c>
      <c r="H13" s="13">
        <f t="shared" si="1"/>
        <v>40.15</v>
      </c>
      <c r="I13" s="24">
        <f t="shared" si="2"/>
        <v>74.150000000000006</v>
      </c>
      <c r="J13" s="6">
        <f t="shared" si="3"/>
        <v>11</v>
      </c>
      <c r="K13" s="6"/>
      <c r="L13" s="26"/>
    </row>
    <row r="14" spans="1:12" s="2" customFormat="1" ht="15" customHeight="1">
      <c r="A14" s="6">
        <v>12</v>
      </c>
      <c r="B14" s="6" t="s">
        <v>9</v>
      </c>
      <c r="C14" s="6" t="str">
        <f>"陈轼"</f>
        <v>陈轼</v>
      </c>
      <c r="D14" s="7">
        <v>67.5</v>
      </c>
      <c r="E14" s="6">
        <f t="shared" si="0"/>
        <v>33.75</v>
      </c>
      <c r="F14" s="15">
        <v>38</v>
      </c>
      <c r="G14" s="13">
        <v>80.260000000000005</v>
      </c>
      <c r="H14" s="13">
        <f t="shared" si="1"/>
        <v>40.130000000000003</v>
      </c>
      <c r="I14" s="24">
        <f t="shared" si="2"/>
        <v>73.88</v>
      </c>
      <c r="J14" s="6">
        <f t="shared" si="3"/>
        <v>12</v>
      </c>
      <c r="K14" s="6"/>
      <c r="L14" s="26"/>
    </row>
    <row r="15" spans="1:12" s="2" customFormat="1" ht="15" customHeight="1">
      <c r="A15" s="6">
        <v>13</v>
      </c>
      <c r="B15" s="6" t="s">
        <v>9</v>
      </c>
      <c r="C15" s="6" t="str">
        <f>"龙素霞"</f>
        <v>龙素霞</v>
      </c>
      <c r="D15" s="7">
        <v>66</v>
      </c>
      <c r="E15" s="6">
        <f t="shared" si="0"/>
        <v>33</v>
      </c>
      <c r="F15" s="15">
        <v>12</v>
      </c>
      <c r="G15" s="13">
        <v>81.08</v>
      </c>
      <c r="H15" s="13">
        <f t="shared" si="1"/>
        <v>40.54</v>
      </c>
      <c r="I15" s="24">
        <f t="shared" si="2"/>
        <v>73.539999999999992</v>
      </c>
      <c r="J15" s="6">
        <f t="shared" si="3"/>
        <v>13</v>
      </c>
      <c r="K15" s="6"/>
      <c r="L15" s="26"/>
    </row>
    <row r="16" spans="1:12" s="2" customFormat="1" ht="15" customHeight="1">
      <c r="A16" s="6">
        <v>14</v>
      </c>
      <c r="B16" s="6" t="s">
        <v>9</v>
      </c>
      <c r="C16" s="6" t="str">
        <f>"张付姣"</f>
        <v>张付姣</v>
      </c>
      <c r="D16" s="7">
        <v>65</v>
      </c>
      <c r="E16" s="6">
        <f t="shared" si="0"/>
        <v>32.5</v>
      </c>
      <c r="F16" s="6">
        <v>42</v>
      </c>
      <c r="G16" s="13">
        <v>81.96</v>
      </c>
      <c r="H16" s="13">
        <f t="shared" si="1"/>
        <v>40.98</v>
      </c>
      <c r="I16" s="24">
        <f t="shared" si="2"/>
        <v>73.47999999999999</v>
      </c>
      <c r="J16" s="6">
        <f t="shared" si="3"/>
        <v>14</v>
      </c>
      <c r="K16" s="6"/>
      <c r="L16" s="26"/>
    </row>
    <row r="17" spans="1:12" s="2" customFormat="1" ht="15" customHeight="1">
      <c r="A17" s="6">
        <v>15</v>
      </c>
      <c r="B17" s="6" t="s">
        <v>9</v>
      </c>
      <c r="C17" s="6" t="str">
        <f>"刘向"</f>
        <v>刘向</v>
      </c>
      <c r="D17" s="7">
        <v>64.5</v>
      </c>
      <c r="E17" s="6">
        <f t="shared" si="0"/>
        <v>32.25</v>
      </c>
      <c r="F17" s="15">
        <v>21</v>
      </c>
      <c r="G17" s="13">
        <v>82.34</v>
      </c>
      <c r="H17" s="13">
        <f t="shared" si="1"/>
        <v>41.17</v>
      </c>
      <c r="I17" s="24">
        <f t="shared" si="2"/>
        <v>73.42</v>
      </c>
      <c r="J17" s="6">
        <f t="shared" si="3"/>
        <v>15</v>
      </c>
      <c r="K17" s="6"/>
      <c r="L17" s="26"/>
    </row>
    <row r="18" spans="1:12" s="2" customFormat="1" ht="15" customHeight="1">
      <c r="A18" s="6">
        <v>16</v>
      </c>
      <c r="B18" s="6" t="s">
        <v>9</v>
      </c>
      <c r="C18" s="6" t="str">
        <f>"李傲"</f>
        <v>李傲</v>
      </c>
      <c r="D18" s="7">
        <v>68.5</v>
      </c>
      <c r="E18" s="6">
        <f t="shared" si="0"/>
        <v>34.25</v>
      </c>
      <c r="F18" s="15">
        <v>2</v>
      </c>
      <c r="G18" s="13">
        <v>77.900000000000006</v>
      </c>
      <c r="H18" s="13">
        <f t="shared" si="1"/>
        <v>38.950000000000003</v>
      </c>
      <c r="I18" s="24">
        <f t="shared" si="2"/>
        <v>73.2</v>
      </c>
      <c r="J18" s="6">
        <f t="shared" si="3"/>
        <v>16</v>
      </c>
      <c r="K18" s="6"/>
      <c r="L18" s="26"/>
    </row>
    <row r="19" spans="1:12" s="2" customFormat="1" ht="15" customHeight="1">
      <c r="A19" s="6">
        <v>17</v>
      </c>
      <c r="B19" s="6" t="s">
        <v>9</v>
      </c>
      <c r="C19" s="6" t="str">
        <f>"胡月平"</f>
        <v>胡月平</v>
      </c>
      <c r="D19" s="7">
        <v>67</v>
      </c>
      <c r="E19" s="6">
        <f t="shared" si="0"/>
        <v>33.5</v>
      </c>
      <c r="F19" s="6">
        <v>45</v>
      </c>
      <c r="G19" s="13">
        <v>79.099999999999994</v>
      </c>
      <c r="H19" s="13">
        <f t="shared" si="1"/>
        <v>39.549999999999997</v>
      </c>
      <c r="I19" s="24">
        <f t="shared" si="2"/>
        <v>73.05</v>
      </c>
      <c r="J19" s="6">
        <f t="shared" si="3"/>
        <v>17</v>
      </c>
      <c r="K19" s="6"/>
      <c r="L19" s="26"/>
    </row>
    <row r="20" spans="1:12" s="2" customFormat="1" ht="15" customHeight="1">
      <c r="A20" s="6">
        <v>18</v>
      </c>
      <c r="B20" s="6" t="s">
        <v>9</v>
      </c>
      <c r="C20" s="6" t="str">
        <f>"胡然"</f>
        <v>胡然</v>
      </c>
      <c r="D20" s="7">
        <v>65</v>
      </c>
      <c r="E20" s="6">
        <f t="shared" si="0"/>
        <v>32.5</v>
      </c>
      <c r="F20" s="15">
        <v>7</v>
      </c>
      <c r="G20" s="13">
        <v>80.64</v>
      </c>
      <c r="H20" s="13">
        <f t="shared" si="1"/>
        <v>40.32</v>
      </c>
      <c r="I20" s="24">
        <f t="shared" si="2"/>
        <v>72.819999999999993</v>
      </c>
      <c r="J20" s="6">
        <f t="shared" si="3"/>
        <v>18</v>
      </c>
      <c r="K20" s="6"/>
      <c r="L20" s="26"/>
    </row>
    <row r="21" spans="1:12" s="2" customFormat="1" ht="15" customHeight="1">
      <c r="A21" s="6">
        <v>19</v>
      </c>
      <c r="B21" s="6" t="s">
        <v>9</v>
      </c>
      <c r="C21" s="6" t="str">
        <f>"杨钦显"</f>
        <v>杨钦显</v>
      </c>
      <c r="D21" s="7">
        <v>63.5</v>
      </c>
      <c r="E21" s="6">
        <f t="shared" si="0"/>
        <v>31.75</v>
      </c>
      <c r="F21" s="6">
        <v>50</v>
      </c>
      <c r="G21" s="13">
        <v>81.86</v>
      </c>
      <c r="H21" s="13">
        <f t="shared" si="1"/>
        <v>40.93</v>
      </c>
      <c r="I21" s="24">
        <f t="shared" si="2"/>
        <v>72.680000000000007</v>
      </c>
      <c r="J21" s="6">
        <f t="shared" si="3"/>
        <v>19</v>
      </c>
      <c r="K21" s="6"/>
      <c r="L21" s="26"/>
    </row>
    <row r="22" spans="1:12" s="2" customFormat="1" ht="15" customHeight="1">
      <c r="A22" s="6">
        <v>20</v>
      </c>
      <c r="B22" s="6" t="s">
        <v>9</v>
      </c>
      <c r="C22" s="6" t="str">
        <f>"李瑶"</f>
        <v>李瑶</v>
      </c>
      <c r="D22" s="7">
        <v>68</v>
      </c>
      <c r="E22" s="6">
        <f t="shared" si="0"/>
        <v>34</v>
      </c>
      <c r="F22" s="6">
        <v>43</v>
      </c>
      <c r="G22" s="13">
        <v>76.64</v>
      </c>
      <c r="H22" s="13">
        <f t="shared" si="1"/>
        <v>38.32</v>
      </c>
      <c r="I22" s="24">
        <f t="shared" si="2"/>
        <v>72.319999999999993</v>
      </c>
      <c r="J22" s="6">
        <f t="shared" si="3"/>
        <v>20</v>
      </c>
      <c r="K22" s="6"/>
      <c r="L22" s="26"/>
    </row>
    <row r="23" spans="1:12" s="2" customFormat="1" ht="15" customHeight="1">
      <c r="A23" s="6">
        <v>21</v>
      </c>
      <c r="B23" s="6" t="s">
        <v>9</v>
      </c>
      <c r="C23" s="6" t="str">
        <f>"谢慧媚"</f>
        <v>谢慧媚</v>
      </c>
      <c r="D23" s="7">
        <v>66</v>
      </c>
      <c r="E23" s="6">
        <f t="shared" si="0"/>
        <v>33</v>
      </c>
      <c r="F23" s="15">
        <v>30</v>
      </c>
      <c r="G23" s="13">
        <v>78.400000000000006</v>
      </c>
      <c r="H23" s="13">
        <f t="shared" si="1"/>
        <v>39.200000000000003</v>
      </c>
      <c r="I23" s="24">
        <f t="shared" si="2"/>
        <v>72.2</v>
      </c>
      <c r="J23" s="6">
        <f t="shared" si="3"/>
        <v>21</v>
      </c>
      <c r="K23" s="6"/>
      <c r="L23" s="26"/>
    </row>
    <row r="24" spans="1:12" s="2" customFormat="1" ht="15" customHeight="1">
      <c r="A24" s="6">
        <v>22</v>
      </c>
      <c r="B24" s="6" t="s">
        <v>9</v>
      </c>
      <c r="C24" s="6" t="str">
        <f>"唐宇"</f>
        <v>唐宇</v>
      </c>
      <c r="D24" s="7">
        <v>65</v>
      </c>
      <c r="E24" s="6">
        <f t="shared" si="0"/>
        <v>32.5</v>
      </c>
      <c r="F24" s="15">
        <v>5</v>
      </c>
      <c r="G24" s="13">
        <v>79.2</v>
      </c>
      <c r="H24" s="13">
        <f t="shared" si="1"/>
        <v>39.6</v>
      </c>
      <c r="I24" s="24">
        <f t="shared" si="2"/>
        <v>72.099999999999994</v>
      </c>
      <c r="J24" s="6">
        <f t="shared" si="3"/>
        <v>22</v>
      </c>
      <c r="K24" s="6"/>
      <c r="L24" s="26"/>
    </row>
    <row r="25" spans="1:12" s="2" customFormat="1" ht="15" customHeight="1">
      <c r="A25" s="6">
        <v>23</v>
      </c>
      <c r="B25" s="6" t="s">
        <v>9</v>
      </c>
      <c r="C25" s="6" t="str">
        <f>"唐超"</f>
        <v>唐超</v>
      </c>
      <c r="D25" s="7">
        <v>68.5</v>
      </c>
      <c r="E25" s="6">
        <f t="shared" si="0"/>
        <v>34.25</v>
      </c>
      <c r="F25" s="15">
        <v>31</v>
      </c>
      <c r="G25" s="13">
        <v>75.64</v>
      </c>
      <c r="H25" s="13">
        <f t="shared" si="1"/>
        <v>37.82</v>
      </c>
      <c r="I25" s="24">
        <f t="shared" si="2"/>
        <v>72.069999999999993</v>
      </c>
      <c r="J25" s="6">
        <f t="shared" si="3"/>
        <v>23</v>
      </c>
      <c r="K25" s="6"/>
      <c r="L25" s="26"/>
    </row>
    <row r="26" spans="1:12" s="2" customFormat="1" ht="15" customHeight="1">
      <c r="A26" s="6">
        <v>24</v>
      </c>
      <c r="B26" s="6" t="s">
        <v>9</v>
      </c>
      <c r="C26" s="6" t="str">
        <f>"喻高"</f>
        <v>喻高</v>
      </c>
      <c r="D26" s="7">
        <v>66</v>
      </c>
      <c r="E26" s="6">
        <f t="shared" si="0"/>
        <v>33</v>
      </c>
      <c r="F26" s="15">
        <v>19</v>
      </c>
      <c r="G26" s="13">
        <v>78.040000000000006</v>
      </c>
      <c r="H26" s="13">
        <f t="shared" si="1"/>
        <v>39.020000000000003</v>
      </c>
      <c r="I26" s="24">
        <f t="shared" si="2"/>
        <v>72.02000000000001</v>
      </c>
      <c r="J26" s="6">
        <f t="shared" si="3"/>
        <v>24</v>
      </c>
      <c r="K26" s="6"/>
      <c r="L26" s="26"/>
    </row>
    <row r="27" spans="1:12" s="2" customFormat="1" ht="15" customHeight="1">
      <c r="A27" s="6">
        <v>25</v>
      </c>
      <c r="B27" s="6" t="s">
        <v>9</v>
      </c>
      <c r="C27" s="6" t="str">
        <f>"赖力"</f>
        <v>赖力</v>
      </c>
      <c r="D27" s="7">
        <v>67</v>
      </c>
      <c r="E27" s="6">
        <f t="shared" si="0"/>
        <v>33.5</v>
      </c>
      <c r="F27" s="6">
        <v>49</v>
      </c>
      <c r="G27" s="13">
        <v>76.84</v>
      </c>
      <c r="H27" s="13">
        <f t="shared" si="1"/>
        <v>38.42</v>
      </c>
      <c r="I27" s="24">
        <f t="shared" si="2"/>
        <v>71.92</v>
      </c>
      <c r="J27" s="6">
        <f t="shared" si="3"/>
        <v>25</v>
      </c>
      <c r="K27" s="6"/>
      <c r="L27" s="26"/>
    </row>
    <row r="28" spans="1:12" s="2" customFormat="1" ht="15" customHeight="1">
      <c r="A28" s="6">
        <v>26</v>
      </c>
      <c r="B28" s="6" t="s">
        <v>9</v>
      </c>
      <c r="C28" s="6" t="str">
        <f>"李苗"</f>
        <v>李苗</v>
      </c>
      <c r="D28" s="7">
        <v>64.5</v>
      </c>
      <c r="E28" s="6">
        <f t="shared" si="0"/>
        <v>32.25</v>
      </c>
      <c r="F28" s="15">
        <v>29</v>
      </c>
      <c r="G28" s="13">
        <v>79.16</v>
      </c>
      <c r="H28" s="13">
        <f t="shared" si="1"/>
        <v>39.58</v>
      </c>
      <c r="I28" s="24">
        <f t="shared" si="2"/>
        <v>71.83</v>
      </c>
      <c r="J28" s="6">
        <f t="shared" si="3"/>
        <v>26</v>
      </c>
      <c r="K28" s="6"/>
      <c r="L28" s="26"/>
    </row>
    <row r="29" spans="1:12" s="2" customFormat="1" ht="15" customHeight="1">
      <c r="A29" s="6">
        <v>27</v>
      </c>
      <c r="B29" s="6" t="s">
        <v>9</v>
      </c>
      <c r="C29" s="6" t="str">
        <f>"沈芳"</f>
        <v>沈芳</v>
      </c>
      <c r="D29" s="7">
        <v>68.5</v>
      </c>
      <c r="E29" s="6">
        <f t="shared" si="0"/>
        <v>34.25</v>
      </c>
      <c r="F29" s="15">
        <v>15</v>
      </c>
      <c r="G29" s="13">
        <v>75.02</v>
      </c>
      <c r="H29" s="13">
        <f t="shared" si="1"/>
        <v>37.51</v>
      </c>
      <c r="I29" s="24">
        <f t="shared" si="2"/>
        <v>71.759999999999991</v>
      </c>
      <c r="J29" s="6">
        <f t="shared" si="3"/>
        <v>27</v>
      </c>
      <c r="K29" s="6"/>
      <c r="L29" s="26"/>
    </row>
    <row r="30" spans="1:12" s="2" customFormat="1" ht="15" customHeight="1">
      <c r="A30" s="6">
        <v>28</v>
      </c>
      <c r="B30" s="6" t="s">
        <v>9</v>
      </c>
      <c r="C30" s="6" t="str">
        <f>"周婷"</f>
        <v>周婷</v>
      </c>
      <c r="D30" s="7">
        <v>64.5</v>
      </c>
      <c r="E30" s="6">
        <f t="shared" si="0"/>
        <v>32.25</v>
      </c>
      <c r="F30" s="15">
        <v>23</v>
      </c>
      <c r="G30" s="13">
        <v>78.78</v>
      </c>
      <c r="H30" s="13">
        <f t="shared" si="1"/>
        <v>39.39</v>
      </c>
      <c r="I30" s="24">
        <f t="shared" si="2"/>
        <v>71.64</v>
      </c>
      <c r="J30" s="6">
        <f t="shared" si="3"/>
        <v>28</v>
      </c>
      <c r="K30" s="6"/>
      <c r="L30" s="26"/>
    </row>
    <row r="31" spans="1:12" s="2" customFormat="1" ht="15" customHeight="1">
      <c r="A31" s="6">
        <v>29</v>
      </c>
      <c r="B31" s="6" t="s">
        <v>9</v>
      </c>
      <c r="C31" s="6" t="str">
        <f>"聂雪丽"</f>
        <v>聂雪丽</v>
      </c>
      <c r="D31" s="7">
        <v>61.5</v>
      </c>
      <c r="E31" s="6">
        <f t="shared" si="0"/>
        <v>30.75</v>
      </c>
      <c r="F31" s="15">
        <v>18</v>
      </c>
      <c r="G31" s="13">
        <v>81.38</v>
      </c>
      <c r="H31" s="13">
        <f t="shared" si="1"/>
        <v>40.69</v>
      </c>
      <c r="I31" s="24">
        <f t="shared" si="2"/>
        <v>71.44</v>
      </c>
      <c r="J31" s="6">
        <f t="shared" si="3"/>
        <v>29</v>
      </c>
      <c r="K31" s="6"/>
      <c r="L31" s="26"/>
    </row>
    <row r="32" spans="1:12" s="2" customFormat="1" ht="15" customHeight="1">
      <c r="A32" s="6">
        <v>30</v>
      </c>
      <c r="B32" s="6" t="s">
        <v>9</v>
      </c>
      <c r="C32" s="6" t="str">
        <f>"朱江"</f>
        <v>朱江</v>
      </c>
      <c r="D32" s="7">
        <v>65</v>
      </c>
      <c r="E32" s="6">
        <f t="shared" si="0"/>
        <v>32.5</v>
      </c>
      <c r="F32" s="15">
        <v>40</v>
      </c>
      <c r="G32" s="13">
        <v>77.099999999999994</v>
      </c>
      <c r="H32" s="13">
        <f t="shared" si="1"/>
        <v>38.549999999999997</v>
      </c>
      <c r="I32" s="24">
        <f t="shared" si="2"/>
        <v>71.05</v>
      </c>
      <c r="J32" s="6">
        <f t="shared" si="3"/>
        <v>30</v>
      </c>
      <c r="K32" s="6"/>
      <c r="L32" s="26"/>
    </row>
    <row r="33" spans="1:12" s="2" customFormat="1" ht="15" customHeight="1">
      <c r="A33" s="6">
        <v>31</v>
      </c>
      <c r="B33" s="6" t="s">
        <v>9</v>
      </c>
      <c r="C33" s="6" t="str">
        <f>"段思思"</f>
        <v>段思思</v>
      </c>
      <c r="D33" s="7">
        <v>63.5</v>
      </c>
      <c r="E33" s="6">
        <f t="shared" si="0"/>
        <v>31.75</v>
      </c>
      <c r="F33" s="15">
        <v>28</v>
      </c>
      <c r="G33" s="13">
        <v>78.44</v>
      </c>
      <c r="H33" s="13">
        <f t="shared" si="1"/>
        <v>39.22</v>
      </c>
      <c r="I33" s="24">
        <f t="shared" si="2"/>
        <v>70.97</v>
      </c>
      <c r="J33" s="6">
        <f t="shared" si="3"/>
        <v>31</v>
      </c>
      <c r="K33" s="6"/>
      <c r="L33" s="26"/>
    </row>
    <row r="34" spans="1:12" s="2" customFormat="1" ht="15" customHeight="1">
      <c r="A34" s="6">
        <v>32</v>
      </c>
      <c r="B34" s="6" t="s">
        <v>9</v>
      </c>
      <c r="C34" s="6" t="str">
        <f>"陈教"</f>
        <v>陈教</v>
      </c>
      <c r="D34" s="7">
        <v>63.5</v>
      </c>
      <c r="E34" s="6">
        <f t="shared" si="0"/>
        <v>31.75</v>
      </c>
      <c r="F34" s="15">
        <v>13</v>
      </c>
      <c r="G34" s="13">
        <v>78.12</v>
      </c>
      <c r="H34" s="13">
        <f t="shared" si="1"/>
        <v>39.06</v>
      </c>
      <c r="I34" s="24">
        <f t="shared" si="2"/>
        <v>70.81</v>
      </c>
      <c r="J34" s="6">
        <f t="shared" si="3"/>
        <v>32</v>
      </c>
      <c r="K34" s="6"/>
      <c r="L34" s="26"/>
    </row>
    <row r="35" spans="1:12" s="2" customFormat="1" ht="15" customHeight="1">
      <c r="A35" s="6">
        <v>33</v>
      </c>
      <c r="B35" s="6" t="s">
        <v>9</v>
      </c>
      <c r="C35" s="6" t="str">
        <f>"易嘉慧"</f>
        <v>易嘉慧</v>
      </c>
      <c r="D35" s="7">
        <v>64.5</v>
      </c>
      <c r="E35" s="6">
        <f t="shared" ref="E35:E52" si="4">D35*0.5</f>
        <v>32.25</v>
      </c>
      <c r="F35" s="6">
        <v>44</v>
      </c>
      <c r="G35" s="13">
        <v>76.92</v>
      </c>
      <c r="H35" s="13">
        <f t="shared" ref="H35:H52" si="5">IF(G35="缺考",0,G35*0.5)</f>
        <v>38.46</v>
      </c>
      <c r="I35" s="24">
        <f t="shared" ref="I35:I52" si="6">E35+H35</f>
        <v>70.710000000000008</v>
      </c>
      <c r="J35" s="6">
        <f t="shared" ref="J35:J52" si="7">RANK(I35,I$3:I$52,0)</f>
        <v>33</v>
      </c>
      <c r="K35" s="6"/>
      <c r="L35" s="26"/>
    </row>
    <row r="36" spans="1:12" s="2" customFormat="1" ht="15" customHeight="1">
      <c r="A36" s="6">
        <v>34</v>
      </c>
      <c r="B36" s="6" t="s">
        <v>9</v>
      </c>
      <c r="C36" s="6" t="str">
        <f>"周灵媚"</f>
        <v>周灵媚</v>
      </c>
      <c r="D36" s="7">
        <v>63.5</v>
      </c>
      <c r="E36" s="6">
        <f t="shared" si="4"/>
        <v>31.75</v>
      </c>
      <c r="F36" s="15">
        <v>22</v>
      </c>
      <c r="G36" s="13">
        <v>77.58</v>
      </c>
      <c r="H36" s="13">
        <f t="shared" si="5"/>
        <v>38.79</v>
      </c>
      <c r="I36" s="24">
        <f t="shared" si="6"/>
        <v>70.539999999999992</v>
      </c>
      <c r="J36" s="6">
        <f t="shared" si="7"/>
        <v>34</v>
      </c>
      <c r="K36" s="6"/>
      <c r="L36" s="26"/>
    </row>
    <row r="37" spans="1:12" s="2" customFormat="1" ht="15" customHeight="1">
      <c r="A37" s="6">
        <v>35</v>
      </c>
      <c r="B37" s="6" t="s">
        <v>9</v>
      </c>
      <c r="C37" s="6" t="str">
        <f>"邹京伶"</f>
        <v>邹京伶</v>
      </c>
      <c r="D37" s="7">
        <v>63</v>
      </c>
      <c r="E37" s="6">
        <f t="shared" si="4"/>
        <v>31.5</v>
      </c>
      <c r="F37" s="15">
        <v>17</v>
      </c>
      <c r="G37" s="13">
        <v>77.86</v>
      </c>
      <c r="H37" s="13">
        <f t="shared" si="5"/>
        <v>38.93</v>
      </c>
      <c r="I37" s="24">
        <f t="shared" si="6"/>
        <v>70.430000000000007</v>
      </c>
      <c r="J37" s="6">
        <f t="shared" si="7"/>
        <v>35</v>
      </c>
      <c r="K37" s="6"/>
      <c r="L37" s="26"/>
    </row>
    <row r="38" spans="1:12" s="2" customFormat="1" ht="15" customHeight="1">
      <c r="A38" s="6">
        <v>36</v>
      </c>
      <c r="B38" s="6" t="s">
        <v>9</v>
      </c>
      <c r="C38" s="6" t="str">
        <f>"唐思琪"</f>
        <v>唐思琪</v>
      </c>
      <c r="D38" s="7">
        <v>62.5</v>
      </c>
      <c r="E38" s="6">
        <f t="shared" si="4"/>
        <v>31.25</v>
      </c>
      <c r="F38" s="6">
        <v>1</v>
      </c>
      <c r="G38" s="13">
        <v>78.319999999999993</v>
      </c>
      <c r="H38" s="13">
        <f t="shared" si="5"/>
        <v>39.159999999999997</v>
      </c>
      <c r="I38" s="24">
        <f t="shared" si="6"/>
        <v>70.41</v>
      </c>
      <c r="J38" s="6">
        <f t="shared" si="7"/>
        <v>36</v>
      </c>
      <c r="K38" s="6"/>
      <c r="L38" s="26"/>
    </row>
    <row r="39" spans="1:12" s="2" customFormat="1" ht="15" customHeight="1">
      <c r="A39" s="6">
        <v>37</v>
      </c>
      <c r="B39" s="6" t="s">
        <v>9</v>
      </c>
      <c r="C39" s="6" t="str">
        <f>"谭苏丽"</f>
        <v>谭苏丽</v>
      </c>
      <c r="D39" s="7">
        <v>62</v>
      </c>
      <c r="E39" s="6">
        <f t="shared" si="4"/>
        <v>31</v>
      </c>
      <c r="F39" s="15">
        <v>4</v>
      </c>
      <c r="G39" s="13">
        <v>78.34</v>
      </c>
      <c r="H39" s="13">
        <f t="shared" si="5"/>
        <v>39.17</v>
      </c>
      <c r="I39" s="24">
        <f t="shared" si="6"/>
        <v>70.17</v>
      </c>
      <c r="J39" s="6">
        <f t="shared" si="7"/>
        <v>37</v>
      </c>
      <c r="K39" s="6"/>
      <c r="L39" s="26"/>
    </row>
    <row r="40" spans="1:12" s="2" customFormat="1" ht="15" customHeight="1">
      <c r="A40" s="6">
        <v>38</v>
      </c>
      <c r="B40" s="6" t="s">
        <v>9</v>
      </c>
      <c r="C40" s="6" t="str">
        <f>"周智雅"</f>
        <v>周智雅</v>
      </c>
      <c r="D40" s="7">
        <v>64</v>
      </c>
      <c r="E40" s="6">
        <f t="shared" si="4"/>
        <v>32</v>
      </c>
      <c r="F40" s="15">
        <v>20</v>
      </c>
      <c r="G40" s="13">
        <v>76.180000000000007</v>
      </c>
      <c r="H40" s="13">
        <f t="shared" si="5"/>
        <v>38.090000000000003</v>
      </c>
      <c r="I40" s="24">
        <f t="shared" si="6"/>
        <v>70.09</v>
      </c>
      <c r="J40" s="6">
        <f t="shared" si="7"/>
        <v>38</v>
      </c>
      <c r="K40" s="6"/>
      <c r="L40" s="26"/>
    </row>
    <row r="41" spans="1:12" s="2" customFormat="1" ht="15" customHeight="1">
      <c r="A41" s="6">
        <v>39</v>
      </c>
      <c r="B41" s="6" t="s">
        <v>9</v>
      </c>
      <c r="C41" s="6" t="str">
        <f>"刘桂芝"</f>
        <v>刘桂芝</v>
      </c>
      <c r="D41" s="7">
        <v>65</v>
      </c>
      <c r="E41" s="6">
        <f t="shared" si="4"/>
        <v>32.5</v>
      </c>
      <c r="F41" s="15">
        <v>3</v>
      </c>
      <c r="G41" s="13">
        <v>74.98</v>
      </c>
      <c r="H41" s="13">
        <f t="shared" si="5"/>
        <v>37.49</v>
      </c>
      <c r="I41" s="24">
        <f t="shared" si="6"/>
        <v>69.990000000000009</v>
      </c>
      <c r="J41" s="6">
        <f t="shared" si="7"/>
        <v>39</v>
      </c>
      <c r="K41" s="6"/>
      <c r="L41" s="26"/>
    </row>
    <row r="42" spans="1:12" s="2" customFormat="1" ht="15" customHeight="1">
      <c r="A42" s="6">
        <v>40</v>
      </c>
      <c r="B42" s="6" t="s">
        <v>9</v>
      </c>
      <c r="C42" s="6" t="str">
        <f>"罗慧"</f>
        <v>罗慧</v>
      </c>
      <c r="D42" s="7">
        <v>62</v>
      </c>
      <c r="E42" s="6">
        <f t="shared" si="4"/>
        <v>31</v>
      </c>
      <c r="F42" s="6">
        <v>47</v>
      </c>
      <c r="G42" s="13">
        <v>77.760000000000005</v>
      </c>
      <c r="H42" s="13">
        <f t="shared" si="5"/>
        <v>38.880000000000003</v>
      </c>
      <c r="I42" s="24">
        <f t="shared" si="6"/>
        <v>69.88</v>
      </c>
      <c r="J42" s="6">
        <f t="shared" si="7"/>
        <v>40</v>
      </c>
      <c r="K42" s="6"/>
      <c r="L42" s="26"/>
    </row>
    <row r="43" spans="1:12" s="2" customFormat="1" ht="15" customHeight="1">
      <c r="A43" s="6">
        <v>41</v>
      </c>
      <c r="B43" s="6" t="s">
        <v>9</v>
      </c>
      <c r="C43" s="6" t="str">
        <f>"何丹"</f>
        <v>何丹</v>
      </c>
      <c r="D43" s="7">
        <v>64.5</v>
      </c>
      <c r="E43" s="6">
        <f t="shared" si="4"/>
        <v>32.25</v>
      </c>
      <c r="F43" s="15">
        <v>27</v>
      </c>
      <c r="G43" s="13">
        <v>74.98</v>
      </c>
      <c r="H43" s="13">
        <f t="shared" si="5"/>
        <v>37.49</v>
      </c>
      <c r="I43" s="24">
        <f t="shared" si="6"/>
        <v>69.740000000000009</v>
      </c>
      <c r="J43" s="6">
        <f t="shared" si="7"/>
        <v>41</v>
      </c>
      <c r="K43" s="6"/>
      <c r="L43" s="26"/>
    </row>
    <row r="44" spans="1:12" s="2" customFormat="1" ht="15" customHeight="1">
      <c r="A44" s="6">
        <v>42</v>
      </c>
      <c r="B44" s="6" t="s">
        <v>9</v>
      </c>
      <c r="C44" s="6" t="str">
        <f>"肖诚英"</f>
        <v>肖诚英</v>
      </c>
      <c r="D44" s="7">
        <v>63.5</v>
      </c>
      <c r="E44" s="6">
        <f t="shared" si="4"/>
        <v>31.75</v>
      </c>
      <c r="F44" s="15">
        <v>25</v>
      </c>
      <c r="G44" s="13">
        <v>75.7</v>
      </c>
      <c r="H44" s="13">
        <f t="shared" si="5"/>
        <v>37.85</v>
      </c>
      <c r="I44" s="24">
        <f t="shared" si="6"/>
        <v>69.599999999999994</v>
      </c>
      <c r="J44" s="6">
        <f t="shared" si="7"/>
        <v>42</v>
      </c>
      <c r="K44" s="6"/>
      <c r="L44" s="26"/>
    </row>
    <row r="45" spans="1:12" s="2" customFormat="1" ht="15" customHeight="1">
      <c r="A45" s="6">
        <v>43</v>
      </c>
      <c r="B45" s="6" t="s">
        <v>9</v>
      </c>
      <c r="C45" s="6" t="str">
        <f>"赵天舒"</f>
        <v>赵天舒</v>
      </c>
      <c r="D45" s="7">
        <v>62</v>
      </c>
      <c r="E45" s="6">
        <f t="shared" si="4"/>
        <v>31</v>
      </c>
      <c r="F45" s="15">
        <v>41</v>
      </c>
      <c r="G45" s="13">
        <v>76.28</v>
      </c>
      <c r="H45" s="13">
        <f t="shared" si="5"/>
        <v>38.14</v>
      </c>
      <c r="I45" s="24">
        <f t="shared" si="6"/>
        <v>69.14</v>
      </c>
      <c r="J45" s="6">
        <f t="shared" si="7"/>
        <v>43</v>
      </c>
      <c r="K45" s="6"/>
      <c r="L45" s="26"/>
    </row>
    <row r="46" spans="1:12" s="2" customFormat="1" ht="15" customHeight="1">
      <c r="A46" s="6">
        <v>44</v>
      </c>
      <c r="B46" s="6" t="s">
        <v>9</v>
      </c>
      <c r="C46" s="6" t="str">
        <f>"杨小莉"</f>
        <v>杨小莉</v>
      </c>
      <c r="D46" s="7">
        <v>62</v>
      </c>
      <c r="E46" s="6">
        <f t="shared" si="4"/>
        <v>31</v>
      </c>
      <c r="F46" s="15">
        <v>6</v>
      </c>
      <c r="G46" s="13">
        <v>76.08</v>
      </c>
      <c r="H46" s="13">
        <f t="shared" si="5"/>
        <v>38.04</v>
      </c>
      <c r="I46" s="24">
        <f t="shared" si="6"/>
        <v>69.039999999999992</v>
      </c>
      <c r="J46" s="6">
        <f t="shared" si="7"/>
        <v>44</v>
      </c>
      <c r="K46" s="6"/>
      <c r="L46" s="26"/>
    </row>
    <row r="47" spans="1:12" s="2" customFormat="1" ht="15" customHeight="1">
      <c r="A47" s="6">
        <v>45</v>
      </c>
      <c r="B47" s="6" t="s">
        <v>9</v>
      </c>
      <c r="C47" s="6" t="str">
        <f>"肖嘉瑶"</f>
        <v>肖嘉瑶</v>
      </c>
      <c r="D47" s="7">
        <v>61.5</v>
      </c>
      <c r="E47" s="6">
        <f t="shared" si="4"/>
        <v>30.75</v>
      </c>
      <c r="F47" s="15">
        <v>10</v>
      </c>
      <c r="G47" s="13">
        <v>75.5</v>
      </c>
      <c r="H47" s="13">
        <f t="shared" si="5"/>
        <v>37.75</v>
      </c>
      <c r="I47" s="24">
        <f t="shared" si="6"/>
        <v>68.5</v>
      </c>
      <c r="J47" s="6">
        <f t="shared" si="7"/>
        <v>45</v>
      </c>
      <c r="K47" s="6"/>
      <c r="L47" s="26"/>
    </row>
    <row r="48" spans="1:12" s="2" customFormat="1" ht="15" customHeight="1">
      <c r="A48" s="6">
        <v>46</v>
      </c>
      <c r="B48" s="6" t="s">
        <v>9</v>
      </c>
      <c r="C48" s="6" t="str">
        <f>"帅贇"</f>
        <v>帅贇</v>
      </c>
      <c r="D48" s="7">
        <v>74.5</v>
      </c>
      <c r="E48" s="6">
        <f t="shared" si="4"/>
        <v>37.25</v>
      </c>
      <c r="F48" s="6" t="s">
        <v>26</v>
      </c>
      <c r="G48" s="13" t="s">
        <v>27</v>
      </c>
      <c r="H48" s="13">
        <f t="shared" si="5"/>
        <v>0</v>
      </c>
      <c r="I48" s="24">
        <f t="shared" si="6"/>
        <v>37.25</v>
      </c>
      <c r="J48" s="6">
        <f t="shared" si="7"/>
        <v>46</v>
      </c>
      <c r="K48" s="6"/>
      <c r="L48" s="26"/>
    </row>
    <row r="49" spans="1:12" s="2" customFormat="1" ht="15" customHeight="1">
      <c r="A49" s="6">
        <v>47</v>
      </c>
      <c r="B49" s="6" t="s">
        <v>9</v>
      </c>
      <c r="C49" s="6" t="str">
        <f>"伍娟"</f>
        <v>伍娟</v>
      </c>
      <c r="D49" s="7">
        <v>67.5</v>
      </c>
      <c r="E49" s="6">
        <f t="shared" si="4"/>
        <v>33.75</v>
      </c>
      <c r="F49" s="6" t="s">
        <v>26</v>
      </c>
      <c r="G49" s="13" t="s">
        <v>27</v>
      </c>
      <c r="H49" s="13">
        <f t="shared" si="5"/>
        <v>0</v>
      </c>
      <c r="I49" s="24">
        <f t="shared" si="6"/>
        <v>33.75</v>
      </c>
      <c r="J49" s="6">
        <f t="shared" si="7"/>
        <v>47</v>
      </c>
      <c r="K49" s="6"/>
      <c r="L49" s="26"/>
    </row>
    <row r="50" spans="1:12" s="2" customFormat="1" ht="15" customHeight="1">
      <c r="A50" s="6">
        <v>48</v>
      </c>
      <c r="B50" s="6" t="s">
        <v>9</v>
      </c>
      <c r="C50" s="6" t="str">
        <f>"荣欣"</f>
        <v>荣欣</v>
      </c>
      <c r="D50" s="7">
        <v>63</v>
      </c>
      <c r="E50" s="6">
        <f t="shared" si="4"/>
        <v>31.5</v>
      </c>
      <c r="F50" s="6" t="s">
        <v>26</v>
      </c>
      <c r="G50" s="13" t="s">
        <v>27</v>
      </c>
      <c r="H50" s="13">
        <f t="shared" si="5"/>
        <v>0</v>
      </c>
      <c r="I50" s="24">
        <f t="shared" si="6"/>
        <v>31.5</v>
      </c>
      <c r="J50" s="6">
        <f t="shared" si="7"/>
        <v>48</v>
      </c>
      <c r="K50" s="6"/>
      <c r="L50" s="26"/>
    </row>
    <row r="51" spans="1:12" s="2" customFormat="1" ht="15" customHeight="1">
      <c r="A51" s="6">
        <v>49</v>
      </c>
      <c r="B51" s="6" t="s">
        <v>9</v>
      </c>
      <c r="C51" s="6" t="str">
        <f>"谭叶枫"</f>
        <v>谭叶枫</v>
      </c>
      <c r="D51" s="7">
        <v>63</v>
      </c>
      <c r="E51" s="6">
        <f t="shared" si="4"/>
        <v>31.5</v>
      </c>
      <c r="F51" s="6" t="s">
        <v>26</v>
      </c>
      <c r="G51" s="13" t="s">
        <v>27</v>
      </c>
      <c r="H51" s="13">
        <f t="shared" si="5"/>
        <v>0</v>
      </c>
      <c r="I51" s="24">
        <f t="shared" si="6"/>
        <v>31.5</v>
      </c>
      <c r="J51" s="6">
        <f t="shared" si="7"/>
        <v>48</v>
      </c>
      <c r="K51" s="6"/>
      <c r="L51" s="28"/>
    </row>
    <row r="52" spans="1:12" s="2" customFormat="1" ht="15" customHeight="1">
      <c r="A52" s="6">
        <v>50</v>
      </c>
      <c r="B52" s="6" t="s">
        <v>9</v>
      </c>
      <c r="C52" s="6" t="str">
        <f>"颜紫芝"</f>
        <v>颜紫芝</v>
      </c>
      <c r="D52" s="7">
        <v>62.5</v>
      </c>
      <c r="E52" s="6">
        <f t="shared" si="4"/>
        <v>31.25</v>
      </c>
      <c r="F52" s="6" t="s">
        <v>26</v>
      </c>
      <c r="G52" s="13" t="s">
        <v>27</v>
      </c>
      <c r="H52" s="13">
        <f t="shared" si="5"/>
        <v>0</v>
      </c>
      <c r="I52" s="24">
        <f t="shared" si="6"/>
        <v>31.25</v>
      </c>
      <c r="J52" s="6">
        <f t="shared" si="7"/>
        <v>50</v>
      </c>
      <c r="K52" s="6"/>
      <c r="L52" s="29"/>
    </row>
    <row r="53" spans="1:12" s="2" customFormat="1" ht="15" customHeight="1">
      <c r="A53" s="6"/>
      <c r="B53" s="6"/>
      <c r="C53" s="6"/>
      <c r="D53" s="7"/>
      <c r="E53" s="6"/>
      <c r="F53" s="6"/>
      <c r="G53" s="13"/>
      <c r="H53" s="13"/>
      <c r="I53" s="24"/>
      <c r="J53" s="6"/>
      <c r="K53" s="6"/>
      <c r="L53" s="29"/>
    </row>
    <row r="54" spans="1:12" s="2" customFormat="1" ht="15" customHeight="1">
      <c r="A54" s="6">
        <v>1</v>
      </c>
      <c r="B54" s="6" t="s">
        <v>10</v>
      </c>
      <c r="C54" s="6" t="s">
        <v>140</v>
      </c>
      <c r="D54" s="7">
        <v>81</v>
      </c>
      <c r="E54" s="6">
        <v>40.5</v>
      </c>
      <c r="F54" s="6">
        <v>11</v>
      </c>
      <c r="G54" s="13">
        <v>82.3</v>
      </c>
      <c r="H54" s="13">
        <v>41.15</v>
      </c>
      <c r="I54" s="24">
        <f t="shared" ref="I54:I99" si="8">E54+H54</f>
        <v>81.650000000000006</v>
      </c>
      <c r="J54" s="6">
        <f t="shared" ref="J54:J99" si="9">RANK(I54,I$54:I$99,0)</f>
        <v>1</v>
      </c>
      <c r="K54" s="6"/>
      <c r="L54" s="29"/>
    </row>
    <row r="55" spans="1:12" s="2" customFormat="1" ht="15" customHeight="1">
      <c r="A55" s="6">
        <v>2</v>
      </c>
      <c r="B55" s="6" t="s">
        <v>10</v>
      </c>
      <c r="C55" s="6" t="s">
        <v>141</v>
      </c>
      <c r="D55" s="7">
        <v>87.5</v>
      </c>
      <c r="E55" s="6">
        <v>43.75</v>
      </c>
      <c r="F55" s="6">
        <v>19</v>
      </c>
      <c r="G55" s="13">
        <v>74.86</v>
      </c>
      <c r="H55" s="13">
        <v>37.43</v>
      </c>
      <c r="I55" s="24">
        <f t="shared" si="8"/>
        <v>81.180000000000007</v>
      </c>
      <c r="J55" s="6">
        <f t="shared" si="9"/>
        <v>2</v>
      </c>
      <c r="K55" s="6"/>
      <c r="L55" s="29"/>
    </row>
    <row r="56" spans="1:12" s="2" customFormat="1" ht="15" customHeight="1">
      <c r="A56" s="6">
        <v>3</v>
      </c>
      <c r="B56" s="6" t="s">
        <v>10</v>
      </c>
      <c r="C56" s="6" t="s">
        <v>142</v>
      </c>
      <c r="D56" s="7">
        <v>82</v>
      </c>
      <c r="E56" s="6">
        <v>41</v>
      </c>
      <c r="F56" s="6">
        <v>14</v>
      </c>
      <c r="G56" s="13">
        <v>77.900000000000006</v>
      </c>
      <c r="H56" s="13">
        <v>38.950000000000003</v>
      </c>
      <c r="I56" s="24">
        <f t="shared" si="8"/>
        <v>79.95</v>
      </c>
      <c r="J56" s="6">
        <f t="shared" si="9"/>
        <v>3</v>
      </c>
      <c r="K56" s="6"/>
      <c r="L56" s="29"/>
    </row>
    <row r="57" spans="1:12" s="2" customFormat="1" ht="15" customHeight="1">
      <c r="A57" s="6">
        <v>4</v>
      </c>
      <c r="B57" s="6" t="s">
        <v>10</v>
      </c>
      <c r="C57" s="6" t="s">
        <v>143</v>
      </c>
      <c r="D57" s="7">
        <v>81.5</v>
      </c>
      <c r="E57" s="6">
        <v>40.75</v>
      </c>
      <c r="F57" s="6">
        <v>20</v>
      </c>
      <c r="G57" s="13">
        <v>78.239999999999995</v>
      </c>
      <c r="H57" s="13">
        <v>39.119999999999997</v>
      </c>
      <c r="I57" s="24">
        <f t="shared" si="8"/>
        <v>79.87</v>
      </c>
      <c r="J57" s="6">
        <f t="shared" si="9"/>
        <v>4</v>
      </c>
      <c r="K57" s="6"/>
      <c r="L57" s="29"/>
    </row>
    <row r="58" spans="1:12" s="2" customFormat="1" ht="15" customHeight="1">
      <c r="A58" s="6">
        <v>5</v>
      </c>
      <c r="B58" s="6" t="s">
        <v>10</v>
      </c>
      <c r="C58" s="6" t="s">
        <v>144</v>
      </c>
      <c r="D58" s="7">
        <v>80.5</v>
      </c>
      <c r="E58" s="6">
        <v>40.25</v>
      </c>
      <c r="F58" s="6">
        <v>44</v>
      </c>
      <c r="G58" s="13">
        <v>79.12</v>
      </c>
      <c r="H58" s="13">
        <v>39.56</v>
      </c>
      <c r="I58" s="24">
        <f t="shared" si="8"/>
        <v>79.81</v>
      </c>
      <c r="J58" s="6">
        <f t="shared" si="9"/>
        <v>5</v>
      </c>
      <c r="K58" s="6"/>
      <c r="L58" s="29"/>
    </row>
    <row r="59" spans="1:12" s="2" customFormat="1" ht="15" customHeight="1">
      <c r="A59" s="6">
        <v>6</v>
      </c>
      <c r="B59" s="6" t="s">
        <v>10</v>
      </c>
      <c r="C59" s="6" t="s">
        <v>145</v>
      </c>
      <c r="D59" s="7">
        <v>79</v>
      </c>
      <c r="E59" s="6">
        <v>39.5</v>
      </c>
      <c r="F59" s="6">
        <v>38</v>
      </c>
      <c r="G59" s="13">
        <v>78.12</v>
      </c>
      <c r="H59" s="13">
        <v>39.06</v>
      </c>
      <c r="I59" s="24">
        <f t="shared" si="8"/>
        <v>78.56</v>
      </c>
      <c r="J59" s="6">
        <f t="shared" si="9"/>
        <v>6</v>
      </c>
      <c r="K59" s="6"/>
      <c r="L59" s="29"/>
    </row>
    <row r="60" spans="1:12" s="2" customFormat="1" ht="15" customHeight="1">
      <c r="A60" s="6">
        <v>7</v>
      </c>
      <c r="B60" s="6" t="s">
        <v>10</v>
      </c>
      <c r="C60" s="6" t="s">
        <v>146</v>
      </c>
      <c r="D60" s="7">
        <v>80</v>
      </c>
      <c r="E60" s="6">
        <v>40</v>
      </c>
      <c r="F60" s="6">
        <v>21</v>
      </c>
      <c r="G60" s="13">
        <v>77.040000000000006</v>
      </c>
      <c r="H60" s="13">
        <v>38.520000000000003</v>
      </c>
      <c r="I60" s="24">
        <f t="shared" si="8"/>
        <v>78.52000000000001</v>
      </c>
      <c r="J60" s="6">
        <f t="shared" si="9"/>
        <v>7</v>
      </c>
      <c r="K60" s="6"/>
      <c r="L60" s="29"/>
    </row>
    <row r="61" spans="1:12" s="2" customFormat="1" ht="15" customHeight="1">
      <c r="A61" s="6">
        <v>8</v>
      </c>
      <c r="B61" s="6" t="s">
        <v>10</v>
      </c>
      <c r="C61" s="6" t="s">
        <v>147</v>
      </c>
      <c r="D61" s="7">
        <v>76.5</v>
      </c>
      <c r="E61" s="6">
        <v>38.25</v>
      </c>
      <c r="F61" s="6">
        <v>13</v>
      </c>
      <c r="G61" s="13">
        <v>80.48</v>
      </c>
      <c r="H61" s="13">
        <v>40.24</v>
      </c>
      <c r="I61" s="24">
        <f t="shared" si="8"/>
        <v>78.490000000000009</v>
      </c>
      <c r="J61" s="6">
        <f t="shared" si="9"/>
        <v>8</v>
      </c>
      <c r="K61" s="6"/>
      <c r="L61" s="29"/>
    </row>
    <row r="62" spans="1:12" s="2" customFormat="1" ht="15" customHeight="1">
      <c r="A62" s="6">
        <v>9</v>
      </c>
      <c r="B62" s="6" t="s">
        <v>10</v>
      </c>
      <c r="C62" s="6" t="s">
        <v>148</v>
      </c>
      <c r="D62" s="7">
        <v>74</v>
      </c>
      <c r="E62" s="6">
        <v>37</v>
      </c>
      <c r="F62" s="6">
        <v>32</v>
      </c>
      <c r="G62" s="13">
        <v>82.6</v>
      </c>
      <c r="H62" s="13">
        <v>41.3</v>
      </c>
      <c r="I62" s="24">
        <f t="shared" si="8"/>
        <v>78.3</v>
      </c>
      <c r="J62" s="6">
        <f t="shared" si="9"/>
        <v>9</v>
      </c>
      <c r="K62" s="6"/>
      <c r="L62" s="29"/>
    </row>
    <row r="63" spans="1:12" s="2" customFormat="1" ht="15" customHeight="1">
      <c r="A63" s="6">
        <v>10</v>
      </c>
      <c r="B63" s="6" t="s">
        <v>10</v>
      </c>
      <c r="C63" s="6" t="s">
        <v>149</v>
      </c>
      <c r="D63" s="7">
        <v>73.5</v>
      </c>
      <c r="E63" s="6">
        <v>36.75</v>
      </c>
      <c r="F63" s="6">
        <v>35</v>
      </c>
      <c r="G63" s="13">
        <v>82.28</v>
      </c>
      <c r="H63" s="13">
        <v>41.14</v>
      </c>
      <c r="I63" s="24">
        <f t="shared" si="8"/>
        <v>77.89</v>
      </c>
      <c r="J63" s="6">
        <f t="shared" si="9"/>
        <v>10</v>
      </c>
      <c r="K63" s="6"/>
      <c r="L63" s="29"/>
    </row>
    <row r="64" spans="1:12" s="2" customFormat="1" ht="15" customHeight="1">
      <c r="A64" s="6">
        <v>11</v>
      </c>
      <c r="B64" s="6" t="s">
        <v>10</v>
      </c>
      <c r="C64" s="6" t="s">
        <v>150</v>
      </c>
      <c r="D64" s="7">
        <v>78</v>
      </c>
      <c r="E64" s="6">
        <v>39</v>
      </c>
      <c r="F64" s="6">
        <v>10</v>
      </c>
      <c r="G64" s="13">
        <v>76.92</v>
      </c>
      <c r="H64" s="13">
        <v>38.46</v>
      </c>
      <c r="I64" s="24">
        <f t="shared" si="8"/>
        <v>77.460000000000008</v>
      </c>
      <c r="J64" s="6">
        <f t="shared" si="9"/>
        <v>11</v>
      </c>
      <c r="K64" s="6"/>
      <c r="L64" s="29"/>
    </row>
    <row r="65" spans="1:12" s="2" customFormat="1" ht="15" customHeight="1">
      <c r="A65" s="6">
        <v>12</v>
      </c>
      <c r="B65" s="6" t="s">
        <v>10</v>
      </c>
      <c r="C65" s="6" t="s">
        <v>151</v>
      </c>
      <c r="D65" s="7">
        <v>75.5</v>
      </c>
      <c r="E65" s="6">
        <v>37.75</v>
      </c>
      <c r="F65" s="6">
        <v>36</v>
      </c>
      <c r="G65" s="13">
        <v>78.5</v>
      </c>
      <c r="H65" s="13">
        <v>39.25</v>
      </c>
      <c r="I65" s="24">
        <f t="shared" si="8"/>
        <v>77</v>
      </c>
      <c r="J65" s="6">
        <f t="shared" si="9"/>
        <v>12</v>
      </c>
      <c r="K65" s="6"/>
      <c r="L65" s="29"/>
    </row>
    <row r="66" spans="1:12" s="2" customFormat="1" ht="15" customHeight="1">
      <c r="A66" s="6">
        <v>13</v>
      </c>
      <c r="B66" s="6" t="s">
        <v>10</v>
      </c>
      <c r="C66" s="6" t="s">
        <v>152</v>
      </c>
      <c r="D66" s="7">
        <v>76</v>
      </c>
      <c r="E66" s="6">
        <v>38</v>
      </c>
      <c r="F66" s="6">
        <v>25</v>
      </c>
      <c r="G66" s="13">
        <v>77.180000000000007</v>
      </c>
      <c r="H66" s="13">
        <v>38.590000000000003</v>
      </c>
      <c r="I66" s="24">
        <f t="shared" si="8"/>
        <v>76.59</v>
      </c>
      <c r="J66" s="6">
        <f t="shared" si="9"/>
        <v>13</v>
      </c>
      <c r="K66" s="6"/>
      <c r="L66" s="29"/>
    </row>
    <row r="67" spans="1:12" s="2" customFormat="1" ht="15" customHeight="1">
      <c r="A67" s="6">
        <v>14</v>
      </c>
      <c r="B67" s="6" t="s">
        <v>10</v>
      </c>
      <c r="C67" s="6" t="s">
        <v>153</v>
      </c>
      <c r="D67" s="7">
        <v>75.5</v>
      </c>
      <c r="E67" s="6">
        <v>37.75</v>
      </c>
      <c r="F67" s="6">
        <v>8</v>
      </c>
      <c r="G67" s="13">
        <v>77.28</v>
      </c>
      <c r="H67" s="13">
        <v>38.64</v>
      </c>
      <c r="I67" s="24">
        <f t="shared" si="8"/>
        <v>76.39</v>
      </c>
      <c r="J67" s="6">
        <f t="shared" si="9"/>
        <v>14</v>
      </c>
      <c r="K67" s="6"/>
      <c r="L67" s="29"/>
    </row>
    <row r="68" spans="1:12" s="2" customFormat="1" ht="15" customHeight="1">
      <c r="A68" s="6">
        <v>15</v>
      </c>
      <c r="B68" s="6" t="s">
        <v>10</v>
      </c>
      <c r="C68" s="6" t="s">
        <v>154</v>
      </c>
      <c r="D68" s="7">
        <v>72.5</v>
      </c>
      <c r="E68" s="6">
        <v>36.25</v>
      </c>
      <c r="F68" s="6">
        <v>15</v>
      </c>
      <c r="G68" s="13">
        <v>79.599999999999994</v>
      </c>
      <c r="H68" s="13">
        <v>39.799999999999997</v>
      </c>
      <c r="I68" s="24">
        <f t="shared" si="8"/>
        <v>76.05</v>
      </c>
      <c r="J68" s="6">
        <f t="shared" si="9"/>
        <v>15</v>
      </c>
      <c r="K68" s="6"/>
      <c r="L68" s="29"/>
    </row>
    <row r="69" spans="1:12" s="2" customFormat="1" ht="15" customHeight="1">
      <c r="A69" s="6">
        <v>16</v>
      </c>
      <c r="B69" s="6" t="s">
        <v>10</v>
      </c>
      <c r="C69" s="6" t="s">
        <v>155</v>
      </c>
      <c r="D69" s="7">
        <v>67</v>
      </c>
      <c r="E69" s="6">
        <v>33.5</v>
      </c>
      <c r="F69" s="6">
        <v>7</v>
      </c>
      <c r="G69" s="13">
        <v>84.4</v>
      </c>
      <c r="H69" s="13">
        <v>42.2</v>
      </c>
      <c r="I69" s="24">
        <f t="shared" si="8"/>
        <v>75.7</v>
      </c>
      <c r="J69" s="6">
        <f t="shared" si="9"/>
        <v>16</v>
      </c>
      <c r="K69" s="6"/>
      <c r="L69" s="29"/>
    </row>
    <row r="70" spans="1:12" s="2" customFormat="1" ht="15" customHeight="1">
      <c r="A70" s="6">
        <v>17</v>
      </c>
      <c r="B70" s="6" t="s">
        <v>10</v>
      </c>
      <c r="C70" s="6" t="s">
        <v>156</v>
      </c>
      <c r="D70" s="7">
        <v>71</v>
      </c>
      <c r="E70" s="6">
        <v>35.5</v>
      </c>
      <c r="F70" s="6">
        <v>4</v>
      </c>
      <c r="G70" s="13">
        <v>80.260000000000005</v>
      </c>
      <c r="H70" s="13">
        <v>40.130000000000003</v>
      </c>
      <c r="I70" s="24">
        <f t="shared" si="8"/>
        <v>75.63</v>
      </c>
      <c r="J70" s="6">
        <f t="shared" si="9"/>
        <v>17</v>
      </c>
      <c r="K70" s="6"/>
      <c r="L70" s="29"/>
    </row>
    <row r="71" spans="1:12" s="2" customFormat="1" ht="15" customHeight="1">
      <c r="A71" s="6">
        <v>18</v>
      </c>
      <c r="B71" s="6" t="s">
        <v>10</v>
      </c>
      <c r="C71" s="6" t="s">
        <v>157</v>
      </c>
      <c r="D71" s="7">
        <v>71</v>
      </c>
      <c r="E71" s="6">
        <v>35.5</v>
      </c>
      <c r="F71" s="6">
        <v>3</v>
      </c>
      <c r="G71" s="13">
        <v>78.64</v>
      </c>
      <c r="H71" s="13">
        <v>39.32</v>
      </c>
      <c r="I71" s="24">
        <f t="shared" si="8"/>
        <v>74.819999999999993</v>
      </c>
      <c r="J71" s="6">
        <f t="shared" si="9"/>
        <v>18</v>
      </c>
      <c r="K71" s="6"/>
      <c r="L71" s="29"/>
    </row>
    <row r="72" spans="1:12" s="2" customFormat="1" ht="15" customHeight="1">
      <c r="A72" s="6">
        <v>19</v>
      </c>
      <c r="B72" s="6" t="s">
        <v>10</v>
      </c>
      <c r="C72" s="6" t="s">
        <v>158</v>
      </c>
      <c r="D72" s="7">
        <v>72.5</v>
      </c>
      <c r="E72" s="6">
        <v>36.25</v>
      </c>
      <c r="F72" s="6">
        <v>43</v>
      </c>
      <c r="G72" s="13">
        <v>77.02</v>
      </c>
      <c r="H72" s="13">
        <v>38.51</v>
      </c>
      <c r="I72" s="24">
        <f t="shared" si="8"/>
        <v>74.759999999999991</v>
      </c>
      <c r="J72" s="6">
        <f t="shared" si="9"/>
        <v>19</v>
      </c>
      <c r="K72" s="6"/>
      <c r="L72" s="29"/>
    </row>
    <row r="73" spans="1:12" s="2" customFormat="1" ht="15" customHeight="1">
      <c r="A73" s="6">
        <v>20</v>
      </c>
      <c r="B73" s="6" t="s">
        <v>10</v>
      </c>
      <c r="C73" s="6" t="s">
        <v>159</v>
      </c>
      <c r="D73" s="7">
        <v>75</v>
      </c>
      <c r="E73" s="6">
        <v>37.5</v>
      </c>
      <c r="F73" s="6">
        <v>28</v>
      </c>
      <c r="G73" s="13">
        <v>74.48</v>
      </c>
      <c r="H73" s="13">
        <v>37.24</v>
      </c>
      <c r="I73" s="24">
        <f t="shared" si="8"/>
        <v>74.740000000000009</v>
      </c>
      <c r="J73" s="6">
        <f t="shared" si="9"/>
        <v>20</v>
      </c>
      <c r="K73" s="6"/>
      <c r="L73" s="29"/>
    </row>
    <row r="74" spans="1:12" s="2" customFormat="1" ht="15" customHeight="1">
      <c r="A74" s="6">
        <v>21</v>
      </c>
      <c r="B74" s="6" t="s">
        <v>10</v>
      </c>
      <c r="C74" s="6" t="s">
        <v>160</v>
      </c>
      <c r="D74" s="7">
        <v>69.5</v>
      </c>
      <c r="E74" s="6">
        <v>34.75</v>
      </c>
      <c r="F74" s="6">
        <v>40</v>
      </c>
      <c r="G74" s="13">
        <v>79.16</v>
      </c>
      <c r="H74" s="13">
        <v>39.58</v>
      </c>
      <c r="I74" s="24">
        <f t="shared" si="8"/>
        <v>74.33</v>
      </c>
      <c r="J74" s="6">
        <f t="shared" si="9"/>
        <v>21</v>
      </c>
      <c r="K74" s="6"/>
      <c r="L74" s="29"/>
    </row>
    <row r="75" spans="1:12" s="2" customFormat="1" ht="15" customHeight="1">
      <c r="A75" s="6">
        <v>22</v>
      </c>
      <c r="B75" s="6" t="s">
        <v>10</v>
      </c>
      <c r="C75" s="6" t="s">
        <v>161</v>
      </c>
      <c r="D75" s="7">
        <v>71</v>
      </c>
      <c r="E75" s="6">
        <v>35.5</v>
      </c>
      <c r="F75" s="6">
        <v>30</v>
      </c>
      <c r="G75" s="13">
        <v>76.760000000000005</v>
      </c>
      <c r="H75" s="13">
        <v>38.380000000000003</v>
      </c>
      <c r="I75" s="24">
        <f t="shared" si="8"/>
        <v>73.88</v>
      </c>
      <c r="J75" s="6">
        <f t="shared" si="9"/>
        <v>22</v>
      </c>
      <c r="K75" s="6"/>
      <c r="L75" s="29"/>
    </row>
    <row r="76" spans="1:12" s="2" customFormat="1" ht="15" customHeight="1">
      <c r="A76" s="6">
        <v>23</v>
      </c>
      <c r="B76" s="6" t="s">
        <v>10</v>
      </c>
      <c r="C76" s="6" t="s">
        <v>162</v>
      </c>
      <c r="D76" s="7">
        <v>68.5</v>
      </c>
      <c r="E76" s="6">
        <v>34.25</v>
      </c>
      <c r="F76" s="6">
        <v>18</v>
      </c>
      <c r="G76" s="13">
        <v>79</v>
      </c>
      <c r="H76" s="13">
        <v>39.5</v>
      </c>
      <c r="I76" s="24">
        <f t="shared" si="8"/>
        <v>73.75</v>
      </c>
      <c r="J76" s="6">
        <f t="shared" si="9"/>
        <v>23</v>
      </c>
      <c r="K76" s="6"/>
      <c r="L76" s="29"/>
    </row>
    <row r="77" spans="1:12" s="2" customFormat="1" ht="15" customHeight="1">
      <c r="A77" s="6">
        <v>24</v>
      </c>
      <c r="B77" s="6" t="s">
        <v>10</v>
      </c>
      <c r="C77" s="6" t="s">
        <v>163</v>
      </c>
      <c r="D77" s="7">
        <v>67.5</v>
      </c>
      <c r="E77" s="6">
        <v>33.75</v>
      </c>
      <c r="F77" s="6">
        <v>37</v>
      </c>
      <c r="G77" s="13">
        <v>79.92</v>
      </c>
      <c r="H77" s="13">
        <v>39.96</v>
      </c>
      <c r="I77" s="24">
        <f t="shared" si="8"/>
        <v>73.710000000000008</v>
      </c>
      <c r="J77" s="6">
        <f t="shared" si="9"/>
        <v>24</v>
      </c>
      <c r="K77" s="6"/>
      <c r="L77" s="29"/>
    </row>
    <row r="78" spans="1:12" s="2" customFormat="1" ht="15" customHeight="1">
      <c r="A78" s="6">
        <v>25</v>
      </c>
      <c r="B78" s="6" t="s">
        <v>10</v>
      </c>
      <c r="C78" s="6" t="s">
        <v>164</v>
      </c>
      <c r="D78" s="7">
        <v>69</v>
      </c>
      <c r="E78" s="6">
        <v>34.5</v>
      </c>
      <c r="F78" s="6">
        <v>6</v>
      </c>
      <c r="G78" s="13">
        <v>76.8</v>
      </c>
      <c r="H78" s="13">
        <v>38.4</v>
      </c>
      <c r="I78" s="24">
        <f t="shared" si="8"/>
        <v>72.900000000000006</v>
      </c>
      <c r="J78" s="6">
        <f t="shared" si="9"/>
        <v>25</v>
      </c>
      <c r="K78" s="6"/>
      <c r="L78" s="29"/>
    </row>
    <row r="79" spans="1:12" s="2" customFormat="1" ht="15" customHeight="1">
      <c r="A79" s="6">
        <v>26</v>
      </c>
      <c r="B79" s="6" t="s">
        <v>10</v>
      </c>
      <c r="C79" s="6" t="s">
        <v>165</v>
      </c>
      <c r="D79" s="7">
        <v>64.5</v>
      </c>
      <c r="E79" s="6">
        <v>32.25</v>
      </c>
      <c r="F79" s="6">
        <v>33</v>
      </c>
      <c r="G79" s="13">
        <v>80.12</v>
      </c>
      <c r="H79" s="13">
        <v>40.06</v>
      </c>
      <c r="I79" s="24">
        <f t="shared" si="8"/>
        <v>72.31</v>
      </c>
      <c r="J79" s="6">
        <f t="shared" si="9"/>
        <v>26</v>
      </c>
      <c r="K79" s="6"/>
      <c r="L79" s="29"/>
    </row>
    <row r="80" spans="1:12" s="2" customFormat="1" ht="15" customHeight="1">
      <c r="A80" s="6">
        <v>27</v>
      </c>
      <c r="B80" s="6" t="s">
        <v>10</v>
      </c>
      <c r="C80" s="6" t="s">
        <v>166</v>
      </c>
      <c r="D80" s="7">
        <v>67</v>
      </c>
      <c r="E80" s="6">
        <v>33.5</v>
      </c>
      <c r="F80" s="6">
        <v>9</v>
      </c>
      <c r="G80" s="13">
        <v>77.16</v>
      </c>
      <c r="H80" s="13">
        <v>38.58</v>
      </c>
      <c r="I80" s="24">
        <f t="shared" si="8"/>
        <v>72.08</v>
      </c>
      <c r="J80" s="6">
        <f t="shared" si="9"/>
        <v>27</v>
      </c>
      <c r="K80" s="6"/>
      <c r="L80" s="29"/>
    </row>
    <row r="81" spans="1:12" s="2" customFormat="1" ht="15" customHeight="1">
      <c r="A81" s="6">
        <v>28</v>
      </c>
      <c r="B81" s="6" t="s">
        <v>10</v>
      </c>
      <c r="C81" s="6" t="s">
        <v>167</v>
      </c>
      <c r="D81" s="7">
        <v>63.5</v>
      </c>
      <c r="E81" s="6">
        <v>31.75</v>
      </c>
      <c r="F81" s="6">
        <v>45</v>
      </c>
      <c r="G81" s="13">
        <v>80.64</v>
      </c>
      <c r="H81" s="13">
        <v>40.32</v>
      </c>
      <c r="I81" s="24">
        <f t="shared" si="8"/>
        <v>72.069999999999993</v>
      </c>
      <c r="J81" s="6">
        <f t="shared" si="9"/>
        <v>28</v>
      </c>
      <c r="K81" s="6"/>
      <c r="L81" s="29"/>
    </row>
    <row r="82" spans="1:12" s="2" customFormat="1" ht="15" customHeight="1">
      <c r="A82" s="6">
        <v>29</v>
      </c>
      <c r="B82" s="6" t="s">
        <v>10</v>
      </c>
      <c r="C82" s="6" t="s">
        <v>168</v>
      </c>
      <c r="D82" s="7">
        <v>67.5</v>
      </c>
      <c r="E82" s="6">
        <v>33.75</v>
      </c>
      <c r="F82" s="6">
        <v>24</v>
      </c>
      <c r="G82" s="13">
        <v>75.959999999999994</v>
      </c>
      <c r="H82" s="13">
        <v>37.979999999999997</v>
      </c>
      <c r="I82" s="24">
        <f t="shared" si="8"/>
        <v>71.72999999999999</v>
      </c>
      <c r="J82" s="6">
        <f t="shared" si="9"/>
        <v>29</v>
      </c>
      <c r="K82" s="6"/>
      <c r="L82" s="29"/>
    </row>
    <row r="83" spans="1:12" s="2" customFormat="1" ht="15" customHeight="1">
      <c r="A83" s="6">
        <v>30</v>
      </c>
      <c r="B83" s="6" t="s">
        <v>10</v>
      </c>
      <c r="C83" s="6" t="s">
        <v>169</v>
      </c>
      <c r="D83" s="7">
        <v>67</v>
      </c>
      <c r="E83" s="6">
        <v>33.5</v>
      </c>
      <c r="F83" s="6">
        <v>5</v>
      </c>
      <c r="G83" s="13">
        <v>76</v>
      </c>
      <c r="H83" s="13">
        <v>38</v>
      </c>
      <c r="I83" s="24">
        <f t="shared" si="8"/>
        <v>71.5</v>
      </c>
      <c r="J83" s="6">
        <f t="shared" si="9"/>
        <v>30</v>
      </c>
      <c r="K83" s="6"/>
      <c r="L83" s="29"/>
    </row>
    <row r="84" spans="1:12" s="2" customFormat="1" ht="15" customHeight="1">
      <c r="A84" s="6">
        <v>31</v>
      </c>
      <c r="B84" s="6" t="s">
        <v>10</v>
      </c>
      <c r="C84" s="6" t="s">
        <v>170</v>
      </c>
      <c r="D84" s="7">
        <v>62.5</v>
      </c>
      <c r="E84" s="6">
        <v>31.25</v>
      </c>
      <c r="F84" s="6">
        <v>23</v>
      </c>
      <c r="G84" s="13">
        <v>79.099999999999994</v>
      </c>
      <c r="H84" s="13">
        <v>39.549999999999997</v>
      </c>
      <c r="I84" s="24">
        <f t="shared" si="8"/>
        <v>70.8</v>
      </c>
      <c r="J84" s="6">
        <f t="shared" si="9"/>
        <v>31</v>
      </c>
      <c r="K84" s="6"/>
      <c r="L84" s="29"/>
    </row>
    <row r="85" spans="1:12" s="2" customFormat="1" ht="15" customHeight="1">
      <c r="A85" s="6">
        <v>32</v>
      </c>
      <c r="B85" s="6" t="s">
        <v>10</v>
      </c>
      <c r="C85" s="6" t="s">
        <v>171</v>
      </c>
      <c r="D85" s="7">
        <v>64</v>
      </c>
      <c r="E85" s="6">
        <v>32</v>
      </c>
      <c r="F85" s="6">
        <v>29</v>
      </c>
      <c r="G85" s="13">
        <v>77.34</v>
      </c>
      <c r="H85" s="13">
        <v>38.67</v>
      </c>
      <c r="I85" s="24">
        <f t="shared" si="8"/>
        <v>70.67</v>
      </c>
      <c r="J85" s="6">
        <f t="shared" si="9"/>
        <v>32</v>
      </c>
      <c r="K85" s="6"/>
      <c r="L85" s="29"/>
    </row>
    <row r="86" spans="1:12" s="2" customFormat="1" ht="15" customHeight="1">
      <c r="A86" s="6">
        <v>33</v>
      </c>
      <c r="B86" s="6" t="s">
        <v>10</v>
      </c>
      <c r="C86" s="6" t="s">
        <v>172</v>
      </c>
      <c r="D86" s="7">
        <v>64</v>
      </c>
      <c r="E86" s="6">
        <v>32</v>
      </c>
      <c r="F86" s="6">
        <v>1</v>
      </c>
      <c r="G86" s="13">
        <v>75.58</v>
      </c>
      <c r="H86" s="13">
        <v>37.79</v>
      </c>
      <c r="I86" s="24">
        <f t="shared" si="8"/>
        <v>69.789999999999992</v>
      </c>
      <c r="J86" s="6">
        <f t="shared" si="9"/>
        <v>33</v>
      </c>
      <c r="K86" s="6"/>
      <c r="L86" s="29"/>
    </row>
    <row r="87" spans="1:12" s="2" customFormat="1" ht="15" customHeight="1">
      <c r="A87" s="6">
        <v>34</v>
      </c>
      <c r="B87" s="6" t="s">
        <v>10</v>
      </c>
      <c r="C87" s="6" t="s">
        <v>173</v>
      </c>
      <c r="D87" s="7">
        <v>57.5</v>
      </c>
      <c r="E87" s="6">
        <v>28.75</v>
      </c>
      <c r="F87" s="6">
        <v>42</v>
      </c>
      <c r="G87" s="13">
        <v>78.459999999999994</v>
      </c>
      <c r="H87" s="13">
        <v>39.229999999999997</v>
      </c>
      <c r="I87" s="24">
        <f t="shared" si="8"/>
        <v>67.97999999999999</v>
      </c>
      <c r="J87" s="6">
        <f t="shared" si="9"/>
        <v>34</v>
      </c>
      <c r="K87" s="6"/>
      <c r="L87" s="29"/>
    </row>
    <row r="88" spans="1:12" s="2" customFormat="1" ht="15" customHeight="1">
      <c r="A88" s="6">
        <v>35</v>
      </c>
      <c r="B88" s="6" t="s">
        <v>10</v>
      </c>
      <c r="C88" s="6" t="s">
        <v>174</v>
      </c>
      <c r="D88" s="7">
        <v>58.5</v>
      </c>
      <c r="E88" s="6">
        <v>29.25</v>
      </c>
      <c r="F88" s="6">
        <v>12</v>
      </c>
      <c r="G88" s="13">
        <v>77.239999999999995</v>
      </c>
      <c r="H88" s="13">
        <v>38.619999999999997</v>
      </c>
      <c r="I88" s="24">
        <f t="shared" si="8"/>
        <v>67.87</v>
      </c>
      <c r="J88" s="6">
        <f t="shared" si="9"/>
        <v>35</v>
      </c>
      <c r="K88" s="6"/>
      <c r="L88" s="29"/>
    </row>
    <row r="89" spans="1:12" s="2" customFormat="1" ht="15" customHeight="1">
      <c r="A89" s="6">
        <v>36</v>
      </c>
      <c r="B89" s="6" t="s">
        <v>10</v>
      </c>
      <c r="C89" s="6" t="s">
        <v>175</v>
      </c>
      <c r="D89" s="7">
        <v>59</v>
      </c>
      <c r="E89" s="6">
        <v>29.5</v>
      </c>
      <c r="F89" s="6">
        <v>26</v>
      </c>
      <c r="G89" s="13">
        <v>76.5</v>
      </c>
      <c r="H89" s="13">
        <v>38.25</v>
      </c>
      <c r="I89" s="24">
        <f t="shared" si="8"/>
        <v>67.75</v>
      </c>
      <c r="J89" s="6">
        <f t="shared" si="9"/>
        <v>36</v>
      </c>
      <c r="K89" s="6"/>
      <c r="L89" s="29"/>
    </row>
    <row r="90" spans="1:12" s="2" customFormat="1" ht="15" customHeight="1">
      <c r="A90" s="6">
        <v>37</v>
      </c>
      <c r="B90" s="6" t="s">
        <v>10</v>
      </c>
      <c r="C90" s="6" t="s">
        <v>176</v>
      </c>
      <c r="D90" s="7">
        <v>57</v>
      </c>
      <c r="E90" s="6">
        <v>28.5</v>
      </c>
      <c r="F90" s="6">
        <v>22</v>
      </c>
      <c r="G90" s="13">
        <v>76.819999999999993</v>
      </c>
      <c r="H90" s="13">
        <v>38.409999999999997</v>
      </c>
      <c r="I90" s="24">
        <f t="shared" si="8"/>
        <v>66.91</v>
      </c>
      <c r="J90" s="6">
        <f t="shared" si="9"/>
        <v>37</v>
      </c>
      <c r="K90" s="6"/>
      <c r="L90" s="29"/>
    </row>
    <row r="91" spans="1:12" s="2" customFormat="1" ht="15" customHeight="1">
      <c r="A91" s="6">
        <v>38</v>
      </c>
      <c r="B91" s="6" t="s">
        <v>10</v>
      </c>
      <c r="C91" s="6" t="s">
        <v>177</v>
      </c>
      <c r="D91" s="7">
        <v>56.5</v>
      </c>
      <c r="E91" s="6">
        <v>28.25</v>
      </c>
      <c r="F91" s="6">
        <v>17</v>
      </c>
      <c r="G91" s="13">
        <v>77.040000000000006</v>
      </c>
      <c r="H91" s="13">
        <v>38.520000000000003</v>
      </c>
      <c r="I91" s="24">
        <f t="shared" si="8"/>
        <v>66.77000000000001</v>
      </c>
      <c r="J91" s="6">
        <f t="shared" si="9"/>
        <v>38</v>
      </c>
      <c r="K91" s="6"/>
      <c r="L91" s="29"/>
    </row>
    <row r="92" spans="1:12" s="2" customFormat="1" ht="15" customHeight="1">
      <c r="A92" s="6">
        <v>39</v>
      </c>
      <c r="B92" s="6" t="s">
        <v>10</v>
      </c>
      <c r="C92" s="6" t="s">
        <v>178</v>
      </c>
      <c r="D92" s="7">
        <v>81.5</v>
      </c>
      <c r="E92" s="6">
        <v>40.75</v>
      </c>
      <c r="F92" s="6" t="s">
        <v>325</v>
      </c>
      <c r="G92" s="6" t="s">
        <v>84</v>
      </c>
      <c r="H92" s="13">
        <v>0</v>
      </c>
      <c r="I92" s="24">
        <f t="shared" si="8"/>
        <v>40.75</v>
      </c>
      <c r="J92" s="6">
        <f t="shared" si="9"/>
        <v>39</v>
      </c>
      <c r="K92" s="6"/>
      <c r="L92" s="29"/>
    </row>
    <row r="93" spans="1:12" s="2" customFormat="1" ht="15" customHeight="1">
      <c r="A93" s="6">
        <v>40</v>
      </c>
      <c r="B93" s="6" t="s">
        <v>10</v>
      </c>
      <c r="C93" s="6" t="s">
        <v>179</v>
      </c>
      <c r="D93" s="7">
        <v>78</v>
      </c>
      <c r="E93" s="6">
        <v>39</v>
      </c>
      <c r="F93" s="6" t="s">
        <v>325</v>
      </c>
      <c r="G93" s="6" t="s">
        <v>84</v>
      </c>
      <c r="H93" s="13">
        <v>0</v>
      </c>
      <c r="I93" s="24">
        <f t="shared" si="8"/>
        <v>39</v>
      </c>
      <c r="J93" s="6">
        <f t="shared" si="9"/>
        <v>40</v>
      </c>
      <c r="K93" s="6"/>
      <c r="L93" s="29"/>
    </row>
    <row r="94" spans="1:12" s="2" customFormat="1" ht="15" customHeight="1">
      <c r="A94" s="6">
        <v>41</v>
      </c>
      <c r="B94" s="6" t="s">
        <v>10</v>
      </c>
      <c r="C94" s="6" t="s">
        <v>180</v>
      </c>
      <c r="D94" s="7">
        <v>73</v>
      </c>
      <c r="E94" s="6">
        <v>36.5</v>
      </c>
      <c r="F94" s="6" t="s">
        <v>325</v>
      </c>
      <c r="G94" s="6" t="s">
        <v>84</v>
      </c>
      <c r="H94" s="13">
        <v>0</v>
      </c>
      <c r="I94" s="24">
        <f t="shared" si="8"/>
        <v>36.5</v>
      </c>
      <c r="J94" s="6">
        <f t="shared" si="9"/>
        <v>41</v>
      </c>
      <c r="K94" s="6"/>
      <c r="L94" s="29"/>
    </row>
    <row r="95" spans="1:12" s="2" customFormat="1" ht="15" customHeight="1">
      <c r="A95" s="6">
        <v>42</v>
      </c>
      <c r="B95" s="6" t="s">
        <v>10</v>
      </c>
      <c r="C95" s="6" t="s">
        <v>181</v>
      </c>
      <c r="D95" s="7">
        <v>70.5</v>
      </c>
      <c r="E95" s="6">
        <v>35.25</v>
      </c>
      <c r="F95" s="6" t="s">
        <v>325</v>
      </c>
      <c r="G95" s="6" t="s">
        <v>84</v>
      </c>
      <c r="H95" s="13">
        <v>0</v>
      </c>
      <c r="I95" s="24">
        <f t="shared" si="8"/>
        <v>35.25</v>
      </c>
      <c r="J95" s="6">
        <f t="shared" si="9"/>
        <v>42</v>
      </c>
      <c r="K95" s="6"/>
      <c r="L95" s="29"/>
    </row>
    <row r="96" spans="1:12" s="2" customFormat="1" ht="15" customHeight="1">
      <c r="A96" s="6">
        <v>43</v>
      </c>
      <c r="B96" s="6" t="s">
        <v>10</v>
      </c>
      <c r="C96" s="6" t="s">
        <v>182</v>
      </c>
      <c r="D96" s="7">
        <v>70.5</v>
      </c>
      <c r="E96" s="6">
        <v>35.25</v>
      </c>
      <c r="F96" s="6" t="s">
        <v>325</v>
      </c>
      <c r="G96" s="6" t="s">
        <v>84</v>
      </c>
      <c r="H96" s="13">
        <v>0</v>
      </c>
      <c r="I96" s="24">
        <f t="shared" si="8"/>
        <v>35.25</v>
      </c>
      <c r="J96" s="6">
        <f t="shared" si="9"/>
        <v>42</v>
      </c>
      <c r="K96" s="6"/>
      <c r="L96" s="28"/>
    </row>
    <row r="97" spans="1:12" s="2" customFormat="1" ht="15" customHeight="1">
      <c r="A97" s="6">
        <v>44</v>
      </c>
      <c r="B97" s="6" t="s">
        <v>10</v>
      </c>
      <c r="C97" s="6" t="s">
        <v>183</v>
      </c>
      <c r="D97" s="7">
        <v>69</v>
      </c>
      <c r="E97" s="6">
        <v>34.5</v>
      </c>
      <c r="F97" s="6" t="s">
        <v>325</v>
      </c>
      <c r="G97" s="6" t="s">
        <v>84</v>
      </c>
      <c r="H97" s="13">
        <v>0</v>
      </c>
      <c r="I97" s="24">
        <f t="shared" si="8"/>
        <v>34.5</v>
      </c>
      <c r="J97" s="6">
        <f t="shared" si="9"/>
        <v>44</v>
      </c>
      <c r="K97" s="6"/>
      <c r="L97" s="29"/>
    </row>
    <row r="98" spans="1:12" s="2" customFormat="1" ht="15" customHeight="1">
      <c r="A98" s="6">
        <v>45</v>
      </c>
      <c r="B98" s="6" t="s">
        <v>10</v>
      </c>
      <c r="C98" s="6" t="s">
        <v>184</v>
      </c>
      <c r="D98" s="7">
        <v>67</v>
      </c>
      <c r="E98" s="6">
        <v>33.5</v>
      </c>
      <c r="F98" s="6" t="s">
        <v>325</v>
      </c>
      <c r="G98" s="6" t="s">
        <v>84</v>
      </c>
      <c r="H98" s="13">
        <v>0</v>
      </c>
      <c r="I98" s="24">
        <f t="shared" si="8"/>
        <v>33.5</v>
      </c>
      <c r="J98" s="6">
        <f t="shared" si="9"/>
        <v>45</v>
      </c>
      <c r="K98" s="6"/>
      <c r="L98" s="29"/>
    </row>
    <row r="99" spans="1:12" s="2" customFormat="1" ht="15" customHeight="1">
      <c r="A99" s="6">
        <v>46</v>
      </c>
      <c r="B99" s="6" t="s">
        <v>10</v>
      </c>
      <c r="C99" s="6" t="s">
        <v>185</v>
      </c>
      <c r="D99" s="7">
        <v>64.5</v>
      </c>
      <c r="E99" s="6">
        <v>32.25</v>
      </c>
      <c r="F99" s="6" t="s">
        <v>325</v>
      </c>
      <c r="G99" s="6" t="s">
        <v>84</v>
      </c>
      <c r="H99" s="13">
        <v>0</v>
      </c>
      <c r="I99" s="24">
        <f t="shared" si="8"/>
        <v>32.25</v>
      </c>
      <c r="J99" s="6">
        <f t="shared" si="9"/>
        <v>46</v>
      </c>
      <c r="K99" s="6"/>
      <c r="L99" s="29"/>
    </row>
    <row r="100" spans="1:12" s="2" customFormat="1" ht="15" customHeight="1">
      <c r="A100" s="6"/>
      <c r="B100" s="6"/>
      <c r="C100" s="6"/>
      <c r="D100" s="7"/>
      <c r="E100" s="6"/>
      <c r="F100" s="6"/>
      <c r="G100" s="13"/>
      <c r="H100" s="13"/>
      <c r="I100" s="24"/>
      <c r="J100" s="6"/>
      <c r="K100" s="6"/>
      <c r="L100" s="29"/>
    </row>
    <row r="101" spans="1:12" s="2" customFormat="1" ht="15" customHeight="1">
      <c r="A101" s="6">
        <v>1</v>
      </c>
      <c r="B101" s="6" t="s">
        <v>11</v>
      </c>
      <c r="C101" s="6" t="s">
        <v>186</v>
      </c>
      <c r="D101" s="7">
        <v>77</v>
      </c>
      <c r="E101" s="6">
        <v>38.5</v>
      </c>
      <c r="F101" s="6">
        <v>42</v>
      </c>
      <c r="G101" s="13">
        <v>83.68</v>
      </c>
      <c r="H101" s="13">
        <v>41.84</v>
      </c>
      <c r="I101" s="24">
        <f t="shared" ref="I101:I122" si="10">E101+H101</f>
        <v>80.34</v>
      </c>
      <c r="J101" s="6">
        <f>RANK(I101,I$101:I$122,0)</f>
        <v>1</v>
      </c>
      <c r="K101" s="6"/>
      <c r="L101" s="29"/>
    </row>
    <row r="102" spans="1:12" s="2" customFormat="1" ht="15" customHeight="1">
      <c r="A102" s="6">
        <v>2</v>
      </c>
      <c r="B102" s="6" t="s">
        <v>11</v>
      </c>
      <c r="C102" s="6" t="s">
        <v>187</v>
      </c>
      <c r="D102" s="7">
        <v>72</v>
      </c>
      <c r="E102" s="6">
        <v>36</v>
      </c>
      <c r="F102" s="6">
        <v>41</v>
      </c>
      <c r="G102" s="13">
        <v>81.64</v>
      </c>
      <c r="H102" s="13">
        <v>40.82</v>
      </c>
      <c r="I102" s="24">
        <f t="shared" si="10"/>
        <v>76.819999999999993</v>
      </c>
      <c r="J102" s="6">
        <f t="shared" ref="J102:J122" si="11">RANK(I102,I$101:I$122,0)</f>
        <v>2</v>
      </c>
      <c r="K102" s="6"/>
      <c r="L102" s="29"/>
    </row>
    <row r="103" spans="1:12" s="2" customFormat="1" ht="15" customHeight="1">
      <c r="A103" s="6">
        <v>3</v>
      </c>
      <c r="B103" s="6" t="s">
        <v>11</v>
      </c>
      <c r="C103" s="6" t="s">
        <v>188</v>
      </c>
      <c r="D103" s="7">
        <v>68</v>
      </c>
      <c r="E103" s="6">
        <v>34</v>
      </c>
      <c r="F103" s="6">
        <v>36</v>
      </c>
      <c r="G103" s="13">
        <v>83.3</v>
      </c>
      <c r="H103" s="13">
        <v>41.65</v>
      </c>
      <c r="I103" s="24">
        <f t="shared" si="10"/>
        <v>75.650000000000006</v>
      </c>
      <c r="J103" s="6">
        <f t="shared" si="11"/>
        <v>3</v>
      </c>
      <c r="K103" s="6"/>
      <c r="L103" s="29"/>
    </row>
    <row r="104" spans="1:12" s="2" customFormat="1" ht="15" customHeight="1">
      <c r="A104" s="6">
        <v>4</v>
      </c>
      <c r="B104" s="6" t="s">
        <v>11</v>
      </c>
      <c r="C104" s="6" t="s">
        <v>189</v>
      </c>
      <c r="D104" s="7">
        <v>70</v>
      </c>
      <c r="E104" s="6">
        <v>35</v>
      </c>
      <c r="F104" s="6">
        <v>23</v>
      </c>
      <c r="G104" s="13">
        <v>81.28</v>
      </c>
      <c r="H104" s="13">
        <v>40.64</v>
      </c>
      <c r="I104" s="24">
        <f t="shared" si="10"/>
        <v>75.64</v>
      </c>
      <c r="J104" s="6">
        <f t="shared" si="11"/>
        <v>4</v>
      </c>
      <c r="K104" s="6"/>
      <c r="L104" s="29"/>
    </row>
    <row r="105" spans="1:12" s="2" customFormat="1" ht="15" customHeight="1">
      <c r="A105" s="6">
        <v>5</v>
      </c>
      <c r="B105" s="6" t="s">
        <v>11</v>
      </c>
      <c r="C105" s="6" t="s">
        <v>190</v>
      </c>
      <c r="D105" s="7">
        <v>66</v>
      </c>
      <c r="E105" s="6">
        <v>33</v>
      </c>
      <c r="F105" s="6">
        <v>26</v>
      </c>
      <c r="G105" s="13">
        <v>84.4</v>
      </c>
      <c r="H105" s="13">
        <v>42.2</v>
      </c>
      <c r="I105" s="24">
        <f t="shared" si="10"/>
        <v>75.2</v>
      </c>
      <c r="J105" s="6">
        <f t="shared" si="11"/>
        <v>5</v>
      </c>
      <c r="K105" s="6"/>
      <c r="L105" s="29"/>
    </row>
    <row r="106" spans="1:12" s="2" customFormat="1" ht="15" customHeight="1">
      <c r="A106" s="6">
        <v>6</v>
      </c>
      <c r="B106" s="6" t="s">
        <v>11</v>
      </c>
      <c r="C106" s="6" t="s">
        <v>191</v>
      </c>
      <c r="D106" s="7">
        <v>66</v>
      </c>
      <c r="E106" s="6">
        <v>33</v>
      </c>
      <c r="F106" s="6">
        <v>35</v>
      </c>
      <c r="G106" s="13">
        <v>83.96</v>
      </c>
      <c r="H106" s="13">
        <v>41.98</v>
      </c>
      <c r="I106" s="24">
        <f t="shared" si="10"/>
        <v>74.97999999999999</v>
      </c>
      <c r="J106" s="6">
        <f t="shared" si="11"/>
        <v>6</v>
      </c>
      <c r="K106" s="6"/>
      <c r="L106" s="29"/>
    </row>
    <row r="107" spans="1:12" s="2" customFormat="1" ht="15" customHeight="1">
      <c r="A107" s="6">
        <v>7</v>
      </c>
      <c r="B107" s="6" t="s">
        <v>11</v>
      </c>
      <c r="C107" s="6" t="s">
        <v>192</v>
      </c>
      <c r="D107" s="7">
        <v>64.5</v>
      </c>
      <c r="E107" s="6">
        <v>32.25</v>
      </c>
      <c r="F107" s="6">
        <v>40</v>
      </c>
      <c r="G107" s="13">
        <v>84.58</v>
      </c>
      <c r="H107" s="13">
        <v>42.29</v>
      </c>
      <c r="I107" s="24">
        <f t="shared" si="10"/>
        <v>74.539999999999992</v>
      </c>
      <c r="J107" s="6">
        <f t="shared" si="11"/>
        <v>7</v>
      </c>
      <c r="K107" s="6"/>
      <c r="L107" s="29"/>
    </row>
    <row r="108" spans="1:12" s="2" customFormat="1" ht="15" customHeight="1">
      <c r="A108" s="6">
        <v>8</v>
      </c>
      <c r="B108" s="6" t="s">
        <v>11</v>
      </c>
      <c r="C108" s="6" t="s">
        <v>193</v>
      </c>
      <c r="D108" s="7">
        <v>67.5</v>
      </c>
      <c r="E108" s="6">
        <v>33.75</v>
      </c>
      <c r="F108" s="6">
        <v>25</v>
      </c>
      <c r="G108" s="13">
        <v>80.64</v>
      </c>
      <c r="H108" s="13">
        <v>40.32</v>
      </c>
      <c r="I108" s="24">
        <f t="shared" si="10"/>
        <v>74.069999999999993</v>
      </c>
      <c r="J108" s="6">
        <f t="shared" si="11"/>
        <v>8</v>
      </c>
      <c r="K108" s="6"/>
      <c r="L108" s="29"/>
    </row>
    <row r="109" spans="1:12" s="2" customFormat="1" ht="15" customHeight="1">
      <c r="A109" s="6">
        <v>9</v>
      </c>
      <c r="B109" s="6" t="s">
        <v>11</v>
      </c>
      <c r="C109" s="6" t="s">
        <v>194</v>
      </c>
      <c r="D109" s="7">
        <v>66</v>
      </c>
      <c r="E109" s="6">
        <v>33</v>
      </c>
      <c r="F109" s="6">
        <v>39</v>
      </c>
      <c r="G109" s="13">
        <v>82</v>
      </c>
      <c r="H109" s="13">
        <v>41</v>
      </c>
      <c r="I109" s="24">
        <f t="shared" si="10"/>
        <v>74</v>
      </c>
      <c r="J109" s="6">
        <f t="shared" si="11"/>
        <v>9</v>
      </c>
      <c r="K109" s="6"/>
      <c r="L109" s="29"/>
    </row>
    <row r="110" spans="1:12" s="2" customFormat="1" ht="15" customHeight="1">
      <c r="A110" s="6">
        <v>10</v>
      </c>
      <c r="B110" s="6" t="s">
        <v>11</v>
      </c>
      <c r="C110" s="6" t="s">
        <v>195</v>
      </c>
      <c r="D110" s="7">
        <v>62.5</v>
      </c>
      <c r="E110" s="6">
        <v>31.25</v>
      </c>
      <c r="F110" s="6">
        <v>38</v>
      </c>
      <c r="G110" s="13">
        <v>83.9</v>
      </c>
      <c r="H110" s="13">
        <v>41.95</v>
      </c>
      <c r="I110" s="24">
        <f t="shared" si="10"/>
        <v>73.2</v>
      </c>
      <c r="J110" s="6">
        <f t="shared" si="11"/>
        <v>10</v>
      </c>
      <c r="K110" s="6"/>
      <c r="L110" s="29"/>
    </row>
    <row r="111" spans="1:12" s="2" customFormat="1" ht="15" customHeight="1">
      <c r="A111" s="6">
        <v>11</v>
      </c>
      <c r="B111" s="6" t="s">
        <v>11</v>
      </c>
      <c r="C111" s="6" t="s">
        <v>196</v>
      </c>
      <c r="D111" s="7">
        <v>63</v>
      </c>
      <c r="E111" s="6">
        <v>31.5</v>
      </c>
      <c r="F111" s="6">
        <v>30</v>
      </c>
      <c r="G111" s="13">
        <v>82.12</v>
      </c>
      <c r="H111" s="13">
        <v>41.06</v>
      </c>
      <c r="I111" s="24">
        <f t="shared" si="10"/>
        <v>72.56</v>
      </c>
      <c r="J111" s="6">
        <f t="shared" si="11"/>
        <v>11</v>
      </c>
      <c r="K111" s="6"/>
      <c r="L111" s="29"/>
    </row>
    <row r="112" spans="1:12" s="2" customFormat="1" ht="15" customHeight="1">
      <c r="A112" s="6">
        <v>12</v>
      </c>
      <c r="B112" s="6" t="s">
        <v>11</v>
      </c>
      <c r="C112" s="6" t="s">
        <v>197</v>
      </c>
      <c r="D112" s="7">
        <v>62.5</v>
      </c>
      <c r="E112" s="6">
        <v>31.25</v>
      </c>
      <c r="F112" s="6">
        <v>27</v>
      </c>
      <c r="G112" s="13">
        <v>82.34</v>
      </c>
      <c r="H112" s="13">
        <v>41.17</v>
      </c>
      <c r="I112" s="24">
        <f t="shared" si="10"/>
        <v>72.42</v>
      </c>
      <c r="J112" s="6">
        <f t="shared" si="11"/>
        <v>12</v>
      </c>
      <c r="K112" s="6"/>
      <c r="L112" s="29"/>
    </row>
    <row r="113" spans="1:12" s="2" customFormat="1" ht="15" customHeight="1">
      <c r="A113" s="6">
        <v>13</v>
      </c>
      <c r="B113" s="6" t="s">
        <v>11</v>
      </c>
      <c r="C113" s="6" t="s">
        <v>198</v>
      </c>
      <c r="D113" s="7">
        <v>62</v>
      </c>
      <c r="E113" s="6">
        <v>31</v>
      </c>
      <c r="F113" s="6">
        <v>24</v>
      </c>
      <c r="G113" s="13">
        <v>82.68</v>
      </c>
      <c r="H113" s="13">
        <v>41.34</v>
      </c>
      <c r="I113" s="24">
        <f t="shared" si="10"/>
        <v>72.34</v>
      </c>
      <c r="J113" s="6">
        <f t="shared" si="11"/>
        <v>13</v>
      </c>
      <c r="K113" s="6"/>
      <c r="L113" s="29"/>
    </row>
    <row r="114" spans="1:12" s="2" customFormat="1" ht="15" customHeight="1">
      <c r="A114" s="6">
        <v>14</v>
      </c>
      <c r="B114" s="6" t="s">
        <v>11</v>
      </c>
      <c r="C114" s="6" t="s">
        <v>199</v>
      </c>
      <c r="D114" s="7">
        <v>61</v>
      </c>
      <c r="E114" s="6">
        <v>30.5</v>
      </c>
      <c r="F114" s="6">
        <v>43</v>
      </c>
      <c r="G114" s="13">
        <v>82.5</v>
      </c>
      <c r="H114" s="13">
        <v>41.25</v>
      </c>
      <c r="I114" s="24">
        <f t="shared" si="10"/>
        <v>71.75</v>
      </c>
      <c r="J114" s="6">
        <f t="shared" si="11"/>
        <v>14</v>
      </c>
      <c r="K114" s="6"/>
      <c r="L114" s="29"/>
    </row>
    <row r="115" spans="1:12" s="2" customFormat="1" ht="15" customHeight="1">
      <c r="A115" s="6">
        <v>15</v>
      </c>
      <c r="B115" s="6" t="s">
        <v>11</v>
      </c>
      <c r="C115" s="6" t="s">
        <v>200</v>
      </c>
      <c r="D115" s="7">
        <v>63</v>
      </c>
      <c r="E115" s="6">
        <v>31.5</v>
      </c>
      <c r="F115" s="6">
        <v>31</v>
      </c>
      <c r="G115" s="13">
        <v>80.42</v>
      </c>
      <c r="H115" s="13">
        <v>40.21</v>
      </c>
      <c r="I115" s="24">
        <f t="shared" si="10"/>
        <v>71.710000000000008</v>
      </c>
      <c r="J115" s="6">
        <f t="shared" si="11"/>
        <v>15</v>
      </c>
      <c r="K115" s="6"/>
      <c r="L115" s="29"/>
    </row>
    <row r="116" spans="1:12" s="2" customFormat="1" ht="15" customHeight="1">
      <c r="A116" s="6">
        <v>16</v>
      </c>
      <c r="B116" s="6" t="s">
        <v>11</v>
      </c>
      <c r="C116" s="6" t="s">
        <v>201</v>
      </c>
      <c r="D116" s="7">
        <v>63.5</v>
      </c>
      <c r="E116" s="6">
        <v>31.75</v>
      </c>
      <c r="F116" s="6">
        <v>22</v>
      </c>
      <c r="G116" s="13">
        <v>79.760000000000005</v>
      </c>
      <c r="H116" s="13">
        <v>39.880000000000003</v>
      </c>
      <c r="I116" s="24">
        <f t="shared" si="10"/>
        <v>71.63</v>
      </c>
      <c r="J116" s="6">
        <f t="shared" si="11"/>
        <v>16</v>
      </c>
      <c r="K116" s="6"/>
      <c r="L116" s="29"/>
    </row>
    <row r="117" spans="1:12" s="2" customFormat="1" ht="15" customHeight="1">
      <c r="A117" s="6">
        <v>17</v>
      </c>
      <c r="B117" s="6" t="s">
        <v>11</v>
      </c>
      <c r="C117" s="6" t="s">
        <v>202</v>
      </c>
      <c r="D117" s="7">
        <v>60.5</v>
      </c>
      <c r="E117" s="6">
        <v>30.25</v>
      </c>
      <c r="F117" s="6">
        <v>28</v>
      </c>
      <c r="G117" s="13">
        <v>82.28</v>
      </c>
      <c r="H117" s="13">
        <v>41.14</v>
      </c>
      <c r="I117" s="24">
        <f t="shared" si="10"/>
        <v>71.39</v>
      </c>
      <c r="J117" s="6">
        <f t="shared" si="11"/>
        <v>17</v>
      </c>
      <c r="K117" s="6"/>
      <c r="L117" s="29"/>
    </row>
    <row r="118" spans="1:12" s="2" customFormat="1" ht="15" customHeight="1">
      <c r="A118" s="6">
        <v>18</v>
      </c>
      <c r="B118" s="6" t="s">
        <v>11</v>
      </c>
      <c r="C118" s="6" t="s">
        <v>203</v>
      </c>
      <c r="D118" s="7">
        <v>60.5</v>
      </c>
      <c r="E118" s="6">
        <v>30.25</v>
      </c>
      <c r="F118" s="6">
        <v>33</v>
      </c>
      <c r="G118" s="13">
        <v>82.1</v>
      </c>
      <c r="H118" s="13">
        <v>41.05</v>
      </c>
      <c r="I118" s="24">
        <f t="shared" si="10"/>
        <v>71.3</v>
      </c>
      <c r="J118" s="6">
        <f t="shared" si="11"/>
        <v>18</v>
      </c>
      <c r="K118" s="6"/>
      <c r="L118" s="29"/>
    </row>
    <row r="119" spans="1:12" s="2" customFormat="1" ht="15" customHeight="1">
      <c r="A119" s="6">
        <v>19</v>
      </c>
      <c r="B119" s="6" t="s">
        <v>11</v>
      </c>
      <c r="C119" s="6" t="s">
        <v>204</v>
      </c>
      <c r="D119" s="7">
        <v>60.5</v>
      </c>
      <c r="E119" s="6">
        <v>30.25</v>
      </c>
      <c r="F119" s="6">
        <v>34</v>
      </c>
      <c r="G119" s="13">
        <v>80.64</v>
      </c>
      <c r="H119" s="13">
        <v>40.32</v>
      </c>
      <c r="I119" s="24">
        <f t="shared" si="10"/>
        <v>70.569999999999993</v>
      </c>
      <c r="J119" s="6">
        <f t="shared" si="11"/>
        <v>19</v>
      </c>
      <c r="K119" s="6"/>
      <c r="L119" s="29"/>
    </row>
    <row r="120" spans="1:12" s="2" customFormat="1" ht="15" customHeight="1">
      <c r="A120" s="6">
        <v>20</v>
      </c>
      <c r="B120" s="6" t="s">
        <v>11</v>
      </c>
      <c r="C120" s="6" t="s">
        <v>205</v>
      </c>
      <c r="D120" s="7">
        <v>60.5</v>
      </c>
      <c r="E120" s="6">
        <v>30.25</v>
      </c>
      <c r="F120" s="6">
        <v>32</v>
      </c>
      <c r="G120" s="13">
        <v>78.62</v>
      </c>
      <c r="H120" s="13">
        <v>39.31</v>
      </c>
      <c r="I120" s="24">
        <f t="shared" si="10"/>
        <v>69.56</v>
      </c>
      <c r="J120" s="6">
        <f t="shared" si="11"/>
        <v>20</v>
      </c>
      <c r="K120" s="6"/>
      <c r="L120" s="29"/>
    </row>
    <row r="121" spans="1:12" s="2" customFormat="1" ht="15" customHeight="1">
      <c r="A121" s="6">
        <v>21</v>
      </c>
      <c r="B121" s="9" t="s">
        <v>11</v>
      </c>
      <c r="C121" s="9" t="s">
        <v>206</v>
      </c>
      <c r="D121" s="10">
        <v>71.5</v>
      </c>
      <c r="E121" s="9">
        <v>35.75</v>
      </c>
      <c r="F121" s="9" t="s">
        <v>325</v>
      </c>
      <c r="G121" s="9" t="s">
        <v>84</v>
      </c>
      <c r="H121" s="14">
        <v>0</v>
      </c>
      <c r="I121" s="24">
        <f t="shared" si="10"/>
        <v>35.75</v>
      </c>
      <c r="J121" s="6">
        <f t="shared" si="11"/>
        <v>21</v>
      </c>
      <c r="K121" s="6"/>
      <c r="L121" s="29"/>
    </row>
    <row r="122" spans="1:12" s="8" customFormat="1" ht="15" customHeight="1">
      <c r="A122" s="6">
        <v>22</v>
      </c>
      <c r="B122" s="6" t="s">
        <v>11</v>
      </c>
      <c r="C122" s="6" t="s">
        <v>207</v>
      </c>
      <c r="D122" s="7">
        <v>62</v>
      </c>
      <c r="E122" s="6">
        <v>31</v>
      </c>
      <c r="F122" s="6" t="s">
        <v>325</v>
      </c>
      <c r="G122" s="6" t="s">
        <v>84</v>
      </c>
      <c r="H122" s="13">
        <v>0</v>
      </c>
      <c r="I122" s="24">
        <f t="shared" si="10"/>
        <v>31</v>
      </c>
      <c r="J122" s="6">
        <f t="shared" si="11"/>
        <v>22</v>
      </c>
      <c r="K122" s="9"/>
      <c r="L122" s="29"/>
    </row>
    <row r="123" spans="1:12" s="2" customFormat="1" ht="15" customHeight="1">
      <c r="A123" s="6"/>
      <c r="B123" s="6"/>
      <c r="C123" s="6"/>
      <c r="D123" s="7"/>
      <c r="E123" s="6"/>
      <c r="F123" s="6"/>
      <c r="G123" s="13"/>
      <c r="H123" s="13"/>
      <c r="I123" s="24"/>
      <c r="J123" s="6"/>
      <c r="K123" s="6"/>
      <c r="L123" s="29"/>
    </row>
    <row r="124" spans="1:12" s="2" customFormat="1" ht="15" customHeight="1">
      <c r="A124" s="9">
        <v>1</v>
      </c>
      <c r="B124" s="9" t="s">
        <v>12</v>
      </c>
      <c r="C124" s="9" t="s">
        <v>208</v>
      </c>
      <c r="D124" s="10">
        <v>78</v>
      </c>
      <c r="E124" s="9">
        <v>39</v>
      </c>
      <c r="F124" s="9">
        <v>26</v>
      </c>
      <c r="G124" s="14">
        <v>82.28</v>
      </c>
      <c r="H124" s="14">
        <v>41.14</v>
      </c>
      <c r="I124" s="24">
        <f t="shared" ref="I124:I150" si="12">E124+H124</f>
        <v>80.14</v>
      </c>
      <c r="J124" s="6">
        <f>RANK(I124,I$124:I$150,0)</f>
        <v>1</v>
      </c>
      <c r="K124" s="6"/>
      <c r="L124" s="29"/>
    </row>
    <row r="125" spans="1:12" s="8" customFormat="1" ht="15" customHeight="1">
      <c r="A125" s="9">
        <v>2</v>
      </c>
      <c r="B125" s="9" t="s">
        <v>12</v>
      </c>
      <c r="C125" s="9" t="s">
        <v>209</v>
      </c>
      <c r="D125" s="10">
        <v>75.5</v>
      </c>
      <c r="E125" s="9">
        <v>37.75</v>
      </c>
      <c r="F125" s="9">
        <v>14</v>
      </c>
      <c r="G125" s="14">
        <v>84.56</v>
      </c>
      <c r="H125" s="14">
        <v>42.28</v>
      </c>
      <c r="I125" s="24">
        <f t="shared" si="12"/>
        <v>80.03</v>
      </c>
      <c r="J125" s="6">
        <f t="shared" ref="J125:J150" si="13">RANK(I125,I$124:I$150,0)</f>
        <v>2</v>
      </c>
      <c r="K125" s="9"/>
      <c r="L125" s="29"/>
    </row>
    <row r="126" spans="1:12" s="8" customFormat="1" ht="15" customHeight="1">
      <c r="A126" s="9">
        <v>3</v>
      </c>
      <c r="B126" s="9" t="s">
        <v>12</v>
      </c>
      <c r="C126" s="9" t="s">
        <v>210</v>
      </c>
      <c r="D126" s="10">
        <v>75.5</v>
      </c>
      <c r="E126" s="9">
        <v>37.75</v>
      </c>
      <c r="F126" s="9">
        <v>15</v>
      </c>
      <c r="G126" s="14">
        <v>82.05</v>
      </c>
      <c r="H126" s="14">
        <v>41.024999999999999</v>
      </c>
      <c r="I126" s="24">
        <f t="shared" si="12"/>
        <v>78.775000000000006</v>
      </c>
      <c r="J126" s="6">
        <f t="shared" si="13"/>
        <v>3</v>
      </c>
      <c r="K126" s="9"/>
      <c r="L126" s="29"/>
    </row>
    <row r="127" spans="1:12" s="8" customFormat="1" ht="15" customHeight="1">
      <c r="A127" s="9">
        <v>4</v>
      </c>
      <c r="B127" s="9" t="s">
        <v>12</v>
      </c>
      <c r="C127" s="9" t="s">
        <v>211</v>
      </c>
      <c r="D127" s="10">
        <v>76.5</v>
      </c>
      <c r="E127" s="9">
        <v>38.25</v>
      </c>
      <c r="F127" s="9">
        <v>24</v>
      </c>
      <c r="G127" s="14">
        <v>80.959999999999994</v>
      </c>
      <c r="H127" s="14">
        <v>40.479999999999997</v>
      </c>
      <c r="I127" s="24">
        <f t="shared" si="12"/>
        <v>78.72999999999999</v>
      </c>
      <c r="J127" s="6">
        <f t="shared" si="13"/>
        <v>4</v>
      </c>
      <c r="K127" s="9"/>
      <c r="L127" s="29"/>
    </row>
    <row r="128" spans="1:12" s="8" customFormat="1" ht="15" customHeight="1">
      <c r="A128" s="9">
        <v>5</v>
      </c>
      <c r="B128" s="9" t="s">
        <v>12</v>
      </c>
      <c r="C128" s="9" t="s">
        <v>212</v>
      </c>
      <c r="D128" s="10">
        <v>72</v>
      </c>
      <c r="E128" s="9">
        <v>36</v>
      </c>
      <c r="F128" s="9">
        <v>23</v>
      </c>
      <c r="G128" s="14">
        <v>84.75</v>
      </c>
      <c r="H128" s="14">
        <v>42.375</v>
      </c>
      <c r="I128" s="24">
        <f t="shared" si="12"/>
        <v>78.375</v>
      </c>
      <c r="J128" s="6">
        <f t="shared" si="13"/>
        <v>5</v>
      </c>
      <c r="K128" s="9"/>
      <c r="L128" s="29"/>
    </row>
    <row r="129" spans="1:12" s="8" customFormat="1" ht="15" customHeight="1">
      <c r="A129" s="9">
        <v>6</v>
      </c>
      <c r="B129" s="9" t="s">
        <v>12</v>
      </c>
      <c r="C129" s="9" t="s">
        <v>213</v>
      </c>
      <c r="D129" s="10">
        <v>71.5</v>
      </c>
      <c r="E129" s="9">
        <v>35.75</v>
      </c>
      <c r="F129" s="9">
        <v>2</v>
      </c>
      <c r="G129" s="14">
        <v>84.21</v>
      </c>
      <c r="H129" s="14">
        <v>42.104999999999997</v>
      </c>
      <c r="I129" s="24">
        <f t="shared" si="12"/>
        <v>77.85499999999999</v>
      </c>
      <c r="J129" s="6">
        <f t="shared" si="13"/>
        <v>6</v>
      </c>
      <c r="K129" s="9"/>
      <c r="L129" s="29"/>
    </row>
    <row r="130" spans="1:12" s="8" customFormat="1" ht="15" customHeight="1">
      <c r="A130" s="9">
        <v>7</v>
      </c>
      <c r="B130" s="9" t="s">
        <v>12</v>
      </c>
      <c r="C130" s="9" t="s">
        <v>214</v>
      </c>
      <c r="D130" s="10">
        <v>69.5</v>
      </c>
      <c r="E130" s="9">
        <v>34.75</v>
      </c>
      <c r="F130" s="9">
        <v>11</v>
      </c>
      <c r="G130" s="14">
        <v>84.3</v>
      </c>
      <c r="H130" s="14">
        <v>42.15</v>
      </c>
      <c r="I130" s="24">
        <f t="shared" si="12"/>
        <v>76.900000000000006</v>
      </c>
      <c r="J130" s="6">
        <f t="shared" si="13"/>
        <v>7</v>
      </c>
      <c r="K130" s="9"/>
      <c r="L130" s="29"/>
    </row>
    <row r="131" spans="1:12" s="8" customFormat="1" ht="15" customHeight="1">
      <c r="A131" s="9">
        <v>8</v>
      </c>
      <c r="B131" s="9" t="s">
        <v>12</v>
      </c>
      <c r="C131" s="9" t="s">
        <v>215</v>
      </c>
      <c r="D131" s="10">
        <v>68</v>
      </c>
      <c r="E131" s="9">
        <v>34</v>
      </c>
      <c r="F131" s="9">
        <v>22</v>
      </c>
      <c r="G131" s="14">
        <v>84.36</v>
      </c>
      <c r="H131" s="14">
        <v>42.18</v>
      </c>
      <c r="I131" s="24">
        <f t="shared" si="12"/>
        <v>76.180000000000007</v>
      </c>
      <c r="J131" s="6">
        <f t="shared" si="13"/>
        <v>8</v>
      </c>
      <c r="K131" s="9"/>
      <c r="L131" s="29"/>
    </row>
    <row r="132" spans="1:12" s="8" customFormat="1" ht="15" customHeight="1">
      <c r="A132" s="9">
        <v>9</v>
      </c>
      <c r="B132" s="9" t="s">
        <v>12</v>
      </c>
      <c r="C132" s="9" t="s">
        <v>216</v>
      </c>
      <c r="D132" s="10">
        <v>70.5</v>
      </c>
      <c r="E132" s="9">
        <v>35.25</v>
      </c>
      <c r="F132" s="9">
        <v>1</v>
      </c>
      <c r="G132" s="14">
        <v>81.84</v>
      </c>
      <c r="H132" s="14">
        <v>40.92</v>
      </c>
      <c r="I132" s="24">
        <f t="shared" si="12"/>
        <v>76.17</v>
      </c>
      <c r="J132" s="6">
        <f t="shared" si="13"/>
        <v>9</v>
      </c>
      <c r="K132" s="9"/>
      <c r="L132" s="29"/>
    </row>
    <row r="133" spans="1:12" s="8" customFormat="1" ht="15" customHeight="1">
      <c r="A133" s="9">
        <v>10</v>
      </c>
      <c r="B133" s="9" t="s">
        <v>12</v>
      </c>
      <c r="C133" s="9" t="s">
        <v>217</v>
      </c>
      <c r="D133" s="10">
        <v>69.5</v>
      </c>
      <c r="E133" s="9">
        <v>34.75</v>
      </c>
      <c r="F133" s="9">
        <v>27</v>
      </c>
      <c r="G133" s="14">
        <v>81.96</v>
      </c>
      <c r="H133" s="14">
        <v>40.98</v>
      </c>
      <c r="I133" s="24">
        <f t="shared" si="12"/>
        <v>75.72999999999999</v>
      </c>
      <c r="J133" s="6">
        <f t="shared" si="13"/>
        <v>10</v>
      </c>
      <c r="K133" s="9"/>
      <c r="L133" s="29"/>
    </row>
    <row r="134" spans="1:12" s="8" customFormat="1" ht="15" customHeight="1">
      <c r="A134" s="9">
        <v>11</v>
      </c>
      <c r="B134" s="9" t="s">
        <v>12</v>
      </c>
      <c r="C134" s="9" t="s">
        <v>218</v>
      </c>
      <c r="D134" s="10">
        <v>68</v>
      </c>
      <c r="E134" s="9">
        <v>34</v>
      </c>
      <c r="F134" s="9">
        <v>7</v>
      </c>
      <c r="G134" s="14">
        <v>83.3</v>
      </c>
      <c r="H134" s="14">
        <v>41.65</v>
      </c>
      <c r="I134" s="24">
        <f t="shared" si="12"/>
        <v>75.650000000000006</v>
      </c>
      <c r="J134" s="6">
        <f t="shared" si="13"/>
        <v>11</v>
      </c>
      <c r="K134" s="9"/>
      <c r="L134" s="29"/>
    </row>
    <row r="135" spans="1:12" s="8" customFormat="1" ht="15" customHeight="1">
      <c r="A135" s="9">
        <v>12</v>
      </c>
      <c r="B135" s="9" t="s">
        <v>12</v>
      </c>
      <c r="C135" s="9" t="s">
        <v>219</v>
      </c>
      <c r="D135" s="10">
        <v>67.5</v>
      </c>
      <c r="E135" s="9">
        <v>33.75</v>
      </c>
      <c r="F135" s="9">
        <v>13</v>
      </c>
      <c r="G135" s="14">
        <v>82.78</v>
      </c>
      <c r="H135" s="14">
        <v>41.39</v>
      </c>
      <c r="I135" s="24">
        <f t="shared" si="12"/>
        <v>75.14</v>
      </c>
      <c r="J135" s="6">
        <f t="shared" si="13"/>
        <v>12</v>
      </c>
      <c r="K135" s="9"/>
      <c r="L135" s="29"/>
    </row>
    <row r="136" spans="1:12" s="8" customFormat="1" ht="15" customHeight="1">
      <c r="A136" s="9">
        <v>13</v>
      </c>
      <c r="B136" s="9" t="s">
        <v>12</v>
      </c>
      <c r="C136" s="9" t="s">
        <v>220</v>
      </c>
      <c r="D136" s="10">
        <v>68.5</v>
      </c>
      <c r="E136" s="9">
        <v>34.25</v>
      </c>
      <c r="F136" s="9">
        <v>16</v>
      </c>
      <c r="G136" s="14">
        <v>81.47</v>
      </c>
      <c r="H136" s="14">
        <v>40.734999999999999</v>
      </c>
      <c r="I136" s="24">
        <f t="shared" si="12"/>
        <v>74.984999999999999</v>
      </c>
      <c r="J136" s="6">
        <f t="shared" si="13"/>
        <v>13</v>
      </c>
      <c r="K136" s="9"/>
      <c r="L136" s="29"/>
    </row>
    <row r="137" spans="1:12" s="8" customFormat="1" ht="15" customHeight="1">
      <c r="A137" s="9">
        <v>14</v>
      </c>
      <c r="B137" s="9" t="s">
        <v>12</v>
      </c>
      <c r="C137" s="9" t="s">
        <v>221</v>
      </c>
      <c r="D137" s="10">
        <v>68.5</v>
      </c>
      <c r="E137" s="9">
        <v>34.25</v>
      </c>
      <c r="F137" s="9">
        <v>8</v>
      </c>
      <c r="G137" s="14">
        <v>81.11</v>
      </c>
      <c r="H137" s="14">
        <v>40.555</v>
      </c>
      <c r="I137" s="24">
        <f t="shared" si="12"/>
        <v>74.805000000000007</v>
      </c>
      <c r="J137" s="6">
        <f t="shared" si="13"/>
        <v>14</v>
      </c>
      <c r="K137" s="9"/>
      <c r="L137" s="29"/>
    </row>
    <row r="138" spans="1:12" s="8" customFormat="1" ht="15" customHeight="1">
      <c r="A138" s="9">
        <v>15</v>
      </c>
      <c r="B138" s="9" t="s">
        <v>12</v>
      </c>
      <c r="C138" s="9" t="s">
        <v>222</v>
      </c>
      <c r="D138" s="10">
        <v>66.5</v>
      </c>
      <c r="E138" s="9">
        <v>33.25</v>
      </c>
      <c r="F138" s="9">
        <v>10</v>
      </c>
      <c r="G138" s="14">
        <v>82.68</v>
      </c>
      <c r="H138" s="14">
        <v>41.34</v>
      </c>
      <c r="I138" s="24">
        <f t="shared" si="12"/>
        <v>74.59</v>
      </c>
      <c r="J138" s="6">
        <f t="shared" si="13"/>
        <v>15</v>
      </c>
      <c r="K138" s="9"/>
      <c r="L138" s="29"/>
    </row>
    <row r="139" spans="1:12" s="8" customFormat="1" ht="15" customHeight="1">
      <c r="A139" s="9">
        <v>16</v>
      </c>
      <c r="B139" s="9" t="s">
        <v>12</v>
      </c>
      <c r="C139" s="9" t="s">
        <v>223</v>
      </c>
      <c r="D139" s="10">
        <v>68</v>
      </c>
      <c r="E139" s="9">
        <v>34</v>
      </c>
      <c r="F139" s="9">
        <v>21</v>
      </c>
      <c r="G139" s="14">
        <v>80.680000000000007</v>
      </c>
      <c r="H139" s="14">
        <v>40.340000000000003</v>
      </c>
      <c r="I139" s="24">
        <f t="shared" si="12"/>
        <v>74.34</v>
      </c>
      <c r="J139" s="6">
        <f t="shared" si="13"/>
        <v>16</v>
      </c>
      <c r="K139" s="9"/>
      <c r="L139" s="29"/>
    </row>
    <row r="140" spans="1:12" s="8" customFormat="1" ht="15" customHeight="1">
      <c r="A140" s="9">
        <v>17</v>
      </c>
      <c r="B140" s="9" t="s">
        <v>12</v>
      </c>
      <c r="C140" s="9" t="s">
        <v>224</v>
      </c>
      <c r="D140" s="10">
        <v>67</v>
      </c>
      <c r="E140" s="9">
        <v>33.5</v>
      </c>
      <c r="F140" s="9">
        <v>5</v>
      </c>
      <c r="G140" s="14">
        <v>81.489999999999995</v>
      </c>
      <c r="H140" s="14">
        <v>40.744999999999997</v>
      </c>
      <c r="I140" s="24">
        <f t="shared" si="12"/>
        <v>74.245000000000005</v>
      </c>
      <c r="J140" s="6">
        <f t="shared" si="13"/>
        <v>17</v>
      </c>
      <c r="K140" s="9"/>
      <c r="L140" s="29"/>
    </row>
    <row r="141" spans="1:12" s="8" customFormat="1" ht="15" customHeight="1">
      <c r="A141" s="9">
        <v>18</v>
      </c>
      <c r="B141" s="9" t="s">
        <v>12</v>
      </c>
      <c r="C141" s="9" t="s">
        <v>225</v>
      </c>
      <c r="D141" s="10">
        <v>67</v>
      </c>
      <c r="E141" s="9">
        <v>33.5</v>
      </c>
      <c r="F141" s="9">
        <v>19</v>
      </c>
      <c r="G141" s="14">
        <v>81.430000000000007</v>
      </c>
      <c r="H141" s="14">
        <v>40.715000000000003</v>
      </c>
      <c r="I141" s="24">
        <f t="shared" si="12"/>
        <v>74.215000000000003</v>
      </c>
      <c r="J141" s="6">
        <f t="shared" si="13"/>
        <v>18</v>
      </c>
      <c r="K141" s="9"/>
      <c r="L141" s="29"/>
    </row>
    <row r="142" spans="1:12" s="8" customFormat="1" ht="15" customHeight="1">
      <c r="A142" s="9">
        <v>19</v>
      </c>
      <c r="B142" s="9" t="s">
        <v>12</v>
      </c>
      <c r="C142" s="9" t="s">
        <v>226</v>
      </c>
      <c r="D142" s="10">
        <v>64</v>
      </c>
      <c r="E142" s="9">
        <v>32</v>
      </c>
      <c r="F142" s="9">
        <v>4</v>
      </c>
      <c r="G142" s="14">
        <v>82.21</v>
      </c>
      <c r="H142" s="14">
        <v>41.104999999999997</v>
      </c>
      <c r="I142" s="24">
        <f t="shared" si="12"/>
        <v>73.10499999999999</v>
      </c>
      <c r="J142" s="6">
        <f t="shared" si="13"/>
        <v>19</v>
      </c>
      <c r="K142" s="9"/>
      <c r="L142" s="29"/>
    </row>
    <row r="143" spans="1:12" s="8" customFormat="1" ht="15" customHeight="1">
      <c r="A143" s="9">
        <v>20</v>
      </c>
      <c r="B143" s="9" t="s">
        <v>12</v>
      </c>
      <c r="C143" s="9" t="s">
        <v>227</v>
      </c>
      <c r="D143" s="10">
        <v>65.5</v>
      </c>
      <c r="E143" s="9">
        <v>32.75</v>
      </c>
      <c r="F143" s="9">
        <v>12</v>
      </c>
      <c r="G143" s="14">
        <v>80.180000000000007</v>
      </c>
      <c r="H143" s="14">
        <v>40.090000000000003</v>
      </c>
      <c r="I143" s="24">
        <f t="shared" si="12"/>
        <v>72.84</v>
      </c>
      <c r="J143" s="6">
        <f t="shared" si="13"/>
        <v>20</v>
      </c>
      <c r="K143" s="9"/>
      <c r="L143" s="29"/>
    </row>
    <row r="144" spans="1:12" s="8" customFormat="1" ht="15" customHeight="1">
      <c r="A144" s="9">
        <v>21</v>
      </c>
      <c r="B144" s="9" t="s">
        <v>12</v>
      </c>
      <c r="C144" s="9" t="s">
        <v>228</v>
      </c>
      <c r="D144" s="7">
        <v>65.5</v>
      </c>
      <c r="E144" s="9">
        <v>32.75</v>
      </c>
      <c r="F144" s="9">
        <v>3</v>
      </c>
      <c r="G144" s="14">
        <v>80.14</v>
      </c>
      <c r="H144" s="14">
        <v>40.07</v>
      </c>
      <c r="I144" s="24">
        <f t="shared" si="12"/>
        <v>72.819999999999993</v>
      </c>
      <c r="J144" s="6">
        <f t="shared" si="13"/>
        <v>21</v>
      </c>
      <c r="K144" s="9"/>
      <c r="L144" s="29"/>
    </row>
    <row r="145" spans="1:12" s="8" customFormat="1" ht="15" customHeight="1">
      <c r="A145" s="9">
        <v>22</v>
      </c>
      <c r="B145" s="6" t="s">
        <v>12</v>
      </c>
      <c r="C145" s="6" t="s">
        <v>229</v>
      </c>
      <c r="D145" s="7">
        <v>64.5</v>
      </c>
      <c r="E145" s="6">
        <v>32.25</v>
      </c>
      <c r="F145" s="6">
        <v>20</v>
      </c>
      <c r="G145" s="13">
        <v>80.91</v>
      </c>
      <c r="H145" s="13">
        <v>40.454999999999998</v>
      </c>
      <c r="I145" s="24">
        <f t="shared" si="12"/>
        <v>72.704999999999998</v>
      </c>
      <c r="J145" s="6">
        <f t="shared" si="13"/>
        <v>22</v>
      </c>
      <c r="K145" s="9"/>
      <c r="L145" s="29"/>
    </row>
    <row r="146" spans="1:12" s="2" customFormat="1" ht="15" customHeight="1">
      <c r="A146" s="9">
        <v>23</v>
      </c>
      <c r="B146" s="6" t="s">
        <v>12</v>
      </c>
      <c r="C146" s="6" t="s">
        <v>230</v>
      </c>
      <c r="D146" s="10">
        <v>64</v>
      </c>
      <c r="E146" s="6">
        <v>32</v>
      </c>
      <c r="F146" s="6">
        <v>25</v>
      </c>
      <c r="G146" s="13">
        <v>81.38</v>
      </c>
      <c r="H146" s="13">
        <v>40.69</v>
      </c>
      <c r="I146" s="24">
        <f t="shared" si="12"/>
        <v>72.69</v>
      </c>
      <c r="J146" s="6">
        <f t="shared" si="13"/>
        <v>23</v>
      </c>
      <c r="K146" s="6"/>
      <c r="L146" s="29"/>
    </row>
    <row r="147" spans="1:12" s="2" customFormat="1" ht="15" customHeight="1">
      <c r="A147" s="9">
        <v>24</v>
      </c>
      <c r="B147" s="6" t="s">
        <v>12</v>
      </c>
      <c r="C147" s="6" t="s">
        <v>231</v>
      </c>
      <c r="D147" s="10">
        <v>65.5</v>
      </c>
      <c r="E147" s="6">
        <v>32.75</v>
      </c>
      <c r="F147" s="6">
        <v>6</v>
      </c>
      <c r="G147" s="13">
        <v>78.83</v>
      </c>
      <c r="H147" s="13">
        <v>39.414999999999999</v>
      </c>
      <c r="I147" s="24">
        <f t="shared" si="12"/>
        <v>72.164999999999992</v>
      </c>
      <c r="J147" s="6">
        <f t="shared" si="13"/>
        <v>24</v>
      </c>
      <c r="K147" s="6"/>
      <c r="L147" s="29"/>
    </row>
    <row r="148" spans="1:12" s="2" customFormat="1" ht="15" customHeight="1">
      <c r="A148" s="9">
        <v>25</v>
      </c>
      <c r="B148" s="6" t="s">
        <v>12</v>
      </c>
      <c r="C148" s="6" t="s">
        <v>232</v>
      </c>
      <c r="D148" s="10">
        <v>74</v>
      </c>
      <c r="E148" s="6">
        <v>37</v>
      </c>
      <c r="F148" s="6" t="s">
        <v>325</v>
      </c>
      <c r="G148" s="6" t="s">
        <v>84</v>
      </c>
      <c r="H148" s="13">
        <v>0</v>
      </c>
      <c r="I148" s="24">
        <f t="shared" si="12"/>
        <v>37</v>
      </c>
      <c r="J148" s="6">
        <f t="shared" si="13"/>
        <v>25</v>
      </c>
      <c r="K148" s="6"/>
      <c r="L148" s="29"/>
    </row>
    <row r="149" spans="1:12" s="2" customFormat="1" ht="15" customHeight="1">
      <c r="A149" s="9">
        <v>26</v>
      </c>
      <c r="B149" s="6" t="s">
        <v>12</v>
      </c>
      <c r="C149" s="6" t="s">
        <v>233</v>
      </c>
      <c r="D149" s="6">
        <v>67</v>
      </c>
      <c r="E149" s="6">
        <v>33.5</v>
      </c>
      <c r="F149" s="6" t="s">
        <v>325</v>
      </c>
      <c r="G149" s="6" t="s">
        <v>84</v>
      </c>
      <c r="H149" s="13">
        <v>0</v>
      </c>
      <c r="I149" s="24">
        <f t="shared" si="12"/>
        <v>33.5</v>
      </c>
      <c r="J149" s="6">
        <f t="shared" si="13"/>
        <v>26</v>
      </c>
      <c r="K149" s="6"/>
      <c r="L149" s="29"/>
    </row>
    <row r="150" spans="1:12" s="2" customFormat="1" ht="15" customHeight="1">
      <c r="A150" s="9">
        <v>27</v>
      </c>
      <c r="B150" s="6" t="s">
        <v>12</v>
      </c>
      <c r="C150" s="6" t="s">
        <v>234</v>
      </c>
      <c r="D150" s="6">
        <v>66.5</v>
      </c>
      <c r="E150" s="6">
        <v>33.25</v>
      </c>
      <c r="F150" s="6" t="s">
        <v>325</v>
      </c>
      <c r="G150" s="6" t="s">
        <v>84</v>
      </c>
      <c r="H150" s="13">
        <v>0</v>
      </c>
      <c r="I150" s="24">
        <f t="shared" si="12"/>
        <v>33.25</v>
      </c>
      <c r="J150" s="6">
        <f t="shared" si="13"/>
        <v>27</v>
      </c>
      <c r="K150" s="6"/>
      <c r="L150" s="29"/>
    </row>
    <row r="151" spans="1:12" s="2" customFormat="1" ht="15" customHeight="1">
      <c r="A151" s="6"/>
      <c r="B151" s="6"/>
      <c r="C151" s="6"/>
      <c r="D151" s="7"/>
      <c r="E151" s="6"/>
      <c r="F151" s="6"/>
      <c r="G151" s="13"/>
      <c r="H151" s="13"/>
      <c r="I151" s="24"/>
      <c r="J151" s="6"/>
      <c r="K151" s="6"/>
      <c r="L151" s="29"/>
    </row>
    <row r="152" spans="1:12" s="2" customFormat="1" ht="15" customHeight="1">
      <c r="A152" s="9">
        <v>1</v>
      </c>
      <c r="B152" s="9" t="s">
        <v>13</v>
      </c>
      <c r="C152" s="9" t="s">
        <v>235</v>
      </c>
      <c r="D152" s="10">
        <v>76</v>
      </c>
      <c r="E152" s="9">
        <v>38</v>
      </c>
      <c r="F152" s="9">
        <v>32</v>
      </c>
      <c r="G152" s="14">
        <v>79.760000000000005</v>
      </c>
      <c r="H152" s="14">
        <v>39.880000000000003</v>
      </c>
      <c r="I152" s="24">
        <f t="shared" ref="I152:I174" si="14">E152+H152</f>
        <v>77.88</v>
      </c>
      <c r="J152" s="6">
        <f>RANK(I152,I$152:I$174,0)</f>
        <v>1</v>
      </c>
      <c r="K152" s="6"/>
      <c r="L152" s="29"/>
    </row>
    <row r="153" spans="1:12" s="8" customFormat="1" ht="15" customHeight="1">
      <c r="A153" s="9">
        <v>2</v>
      </c>
      <c r="B153" s="9" t="s">
        <v>13</v>
      </c>
      <c r="C153" s="9" t="s">
        <v>236</v>
      </c>
      <c r="D153" s="10">
        <v>74</v>
      </c>
      <c r="E153" s="9">
        <v>37</v>
      </c>
      <c r="F153" s="9">
        <v>24</v>
      </c>
      <c r="G153" s="14">
        <v>80.78</v>
      </c>
      <c r="H153" s="14">
        <v>40.39</v>
      </c>
      <c r="I153" s="24">
        <f t="shared" si="14"/>
        <v>77.39</v>
      </c>
      <c r="J153" s="6">
        <f t="shared" ref="J153:J174" si="15">RANK(I153,I$152:I$174,0)</f>
        <v>2</v>
      </c>
      <c r="K153" s="9"/>
      <c r="L153" s="29"/>
    </row>
    <row r="154" spans="1:12" s="8" customFormat="1" ht="15" customHeight="1">
      <c r="A154" s="9">
        <v>3</v>
      </c>
      <c r="B154" s="9" t="s">
        <v>13</v>
      </c>
      <c r="C154" s="9" t="s">
        <v>237</v>
      </c>
      <c r="D154" s="10">
        <v>72</v>
      </c>
      <c r="E154" s="9">
        <v>36</v>
      </c>
      <c r="F154" s="9">
        <v>26</v>
      </c>
      <c r="G154" s="14">
        <v>81.81</v>
      </c>
      <c r="H154" s="14">
        <v>40.905000000000001</v>
      </c>
      <c r="I154" s="24">
        <f t="shared" si="14"/>
        <v>76.905000000000001</v>
      </c>
      <c r="J154" s="6">
        <f t="shared" si="15"/>
        <v>3</v>
      </c>
      <c r="K154" s="9"/>
      <c r="L154" s="29"/>
    </row>
    <row r="155" spans="1:12" s="8" customFormat="1" ht="15" customHeight="1">
      <c r="A155" s="9">
        <v>4</v>
      </c>
      <c r="B155" s="9" t="s">
        <v>13</v>
      </c>
      <c r="C155" s="9" t="s">
        <v>238</v>
      </c>
      <c r="D155" s="10">
        <v>68</v>
      </c>
      <c r="E155" s="9">
        <v>34</v>
      </c>
      <c r="F155" s="9">
        <v>30</v>
      </c>
      <c r="G155" s="14">
        <v>84.09</v>
      </c>
      <c r="H155" s="14">
        <v>42.045000000000002</v>
      </c>
      <c r="I155" s="24">
        <f t="shared" si="14"/>
        <v>76.045000000000002</v>
      </c>
      <c r="J155" s="6">
        <f t="shared" si="15"/>
        <v>4</v>
      </c>
      <c r="K155" s="9"/>
      <c r="L155" s="29"/>
    </row>
    <row r="156" spans="1:12" s="8" customFormat="1" ht="15" customHeight="1">
      <c r="A156" s="9">
        <v>5</v>
      </c>
      <c r="B156" s="9" t="s">
        <v>13</v>
      </c>
      <c r="C156" s="9" t="s">
        <v>239</v>
      </c>
      <c r="D156" s="10">
        <v>70.5</v>
      </c>
      <c r="E156" s="9">
        <v>35.25</v>
      </c>
      <c r="F156" s="9">
        <v>37</v>
      </c>
      <c r="G156" s="14">
        <v>81.48</v>
      </c>
      <c r="H156" s="14">
        <v>40.74</v>
      </c>
      <c r="I156" s="24">
        <f t="shared" si="14"/>
        <v>75.990000000000009</v>
      </c>
      <c r="J156" s="6">
        <f t="shared" si="15"/>
        <v>5</v>
      </c>
      <c r="K156" s="9"/>
      <c r="L156" s="29"/>
    </row>
    <row r="157" spans="1:12" s="8" customFormat="1" ht="15" customHeight="1">
      <c r="A157" s="9">
        <v>6</v>
      </c>
      <c r="B157" s="9" t="s">
        <v>13</v>
      </c>
      <c r="C157" s="9" t="s">
        <v>240</v>
      </c>
      <c r="D157" s="10">
        <v>70</v>
      </c>
      <c r="E157" s="9">
        <v>35</v>
      </c>
      <c r="F157" s="9">
        <v>25</v>
      </c>
      <c r="G157" s="14">
        <v>80.81</v>
      </c>
      <c r="H157" s="14">
        <v>40.405000000000001</v>
      </c>
      <c r="I157" s="24">
        <f t="shared" si="14"/>
        <v>75.405000000000001</v>
      </c>
      <c r="J157" s="6">
        <f t="shared" si="15"/>
        <v>6</v>
      </c>
      <c r="K157" s="9"/>
      <c r="L157" s="29"/>
    </row>
    <row r="158" spans="1:12" s="8" customFormat="1" ht="15" customHeight="1">
      <c r="A158" s="9">
        <v>7</v>
      </c>
      <c r="B158" s="9" t="s">
        <v>13</v>
      </c>
      <c r="C158" s="9" t="s">
        <v>241</v>
      </c>
      <c r="D158" s="10">
        <v>69.5</v>
      </c>
      <c r="E158" s="9">
        <v>34.75</v>
      </c>
      <c r="F158" s="9">
        <v>34</v>
      </c>
      <c r="G158" s="14">
        <v>80.98</v>
      </c>
      <c r="H158" s="14">
        <v>40.49</v>
      </c>
      <c r="I158" s="24">
        <f t="shared" si="14"/>
        <v>75.240000000000009</v>
      </c>
      <c r="J158" s="6">
        <f t="shared" si="15"/>
        <v>7</v>
      </c>
      <c r="K158" s="9"/>
      <c r="L158" s="29"/>
    </row>
    <row r="159" spans="1:12" s="8" customFormat="1" ht="15" customHeight="1">
      <c r="A159" s="9">
        <v>8</v>
      </c>
      <c r="B159" s="9" t="s">
        <v>13</v>
      </c>
      <c r="C159" s="9" t="s">
        <v>242</v>
      </c>
      <c r="D159" s="10">
        <v>69</v>
      </c>
      <c r="E159" s="9">
        <v>34.5</v>
      </c>
      <c r="F159" s="9">
        <v>33</v>
      </c>
      <c r="G159" s="14">
        <v>81.3</v>
      </c>
      <c r="H159" s="14">
        <v>40.65</v>
      </c>
      <c r="I159" s="24">
        <f t="shared" si="14"/>
        <v>75.150000000000006</v>
      </c>
      <c r="J159" s="6">
        <f t="shared" si="15"/>
        <v>8</v>
      </c>
      <c r="K159" s="9"/>
      <c r="L159" s="29"/>
    </row>
    <row r="160" spans="1:12" s="8" customFormat="1" ht="15" customHeight="1">
      <c r="A160" s="9">
        <v>9</v>
      </c>
      <c r="B160" s="9" t="s">
        <v>13</v>
      </c>
      <c r="C160" s="9" t="s">
        <v>244</v>
      </c>
      <c r="D160" s="10">
        <v>68.5</v>
      </c>
      <c r="E160" s="9">
        <v>34.25</v>
      </c>
      <c r="F160" s="9">
        <v>44</v>
      </c>
      <c r="G160" s="14">
        <v>81.59</v>
      </c>
      <c r="H160" s="14">
        <v>40.795000000000002</v>
      </c>
      <c r="I160" s="24">
        <f t="shared" si="14"/>
        <v>75.045000000000002</v>
      </c>
      <c r="J160" s="6">
        <f t="shared" si="15"/>
        <v>9</v>
      </c>
      <c r="K160" s="9"/>
      <c r="L160" s="29"/>
    </row>
    <row r="161" spans="1:12" s="8" customFormat="1" ht="15" customHeight="1">
      <c r="A161" s="9">
        <v>10</v>
      </c>
      <c r="B161" s="9" t="s">
        <v>13</v>
      </c>
      <c r="C161" s="9" t="s">
        <v>243</v>
      </c>
      <c r="D161" s="10">
        <v>65</v>
      </c>
      <c r="E161" s="9">
        <v>32.5</v>
      </c>
      <c r="F161" s="9">
        <v>31</v>
      </c>
      <c r="G161" s="14">
        <v>85.09</v>
      </c>
      <c r="H161" s="14">
        <v>42.545000000000002</v>
      </c>
      <c r="I161" s="24">
        <f t="shared" si="14"/>
        <v>75.045000000000002</v>
      </c>
      <c r="J161" s="6">
        <v>10</v>
      </c>
      <c r="K161" s="9"/>
      <c r="L161" s="28"/>
    </row>
    <row r="162" spans="1:12" s="8" customFormat="1" ht="15" customHeight="1">
      <c r="A162" s="9">
        <v>11</v>
      </c>
      <c r="B162" s="9" t="s">
        <v>13</v>
      </c>
      <c r="C162" s="9" t="s">
        <v>245</v>
      </c>
      <c r="D162" s="10">
        <v>64.5</v>
      </c>
      <c r="E162" s="9">
        <v>32.25</v>
      </c>
      <c r="F162" s="9">
        <v>28</v>
      </c>
      <c r="G162" s="14">
        <v>84.25</v>
      </c>
      <c r="H162" s="14">
        <v>42.125</v>
      </c>
      <c r="I162" s="24">
        <f t="shared" si="14"/>
        <v>74.375</v>
      </c>
      <c r="J162" s="6">
        <f t="shared" si="15"/>
        <v>11</v>
      </c>
      <c r="K162" s="9"/>
      <c r="L162" s="29"/>
    </row>
    <row r="163" spans="1:12" s="8" customFormat="1" ht="15" customHeight="1">
      <c r="A163" s="9">
        <v>12</v>
      </c>
      <c r="B163" s="9" t="s">
        <v>13</v>
      </c>
      <c r="C163" s="9" t="s">
        <v>246</v>
      </c>
      <c r="D163" s="10">
        <v>67</v>
      </c>
      <c r="E163" s="9">
        <v>33.5</v>
      </c>
      <c r="F163" s="9">
        <v>43</v>
      </c>
      <c r="G163" s="14">
        <v>81.72</v>
      </c>
      <c r="H163" s="14">
        <v>40.86</v>
      </c>
      <c r="I163" s="24">
        <f t="shared" si="14"/>
        <v>74.36</v>
      </c>
      <c r="J163" s="6">
        <f t="shared" si="15"/>
        <v>12</v>
      </c>
      <c r="K163" s="9"/>
      <c r="L163" s="29"/>
    </row>
    <row r="164" spans="1:12" s="8" customFormat="1" ht="15" customHeight="1">
      <c r="A164" s="9">
        <v>13</v>
      </c>
      <c r="B164" s="9" t="s">
        <v>13</v>
      </c>
      <c r="C164" s="9" t="s">
        <v>247</v>
      </c>
      <c r="D164" s="10">
        <v>67</v>
      </c>
      <c r="E164" s="9">
        <v>33.5</v>
      </c>
      <c r="F164" s="9">
        <v>36</v>
      </c>
      <c r="G164" s="14">
        <v>80.92</v>
      </c>
      <c r="H164" s="14">
        <v>40.46</v>
      </c>
      <c r="I164" s="24">
        <f t="shared" si="14"/>
        <v>73.960000000000008</v>
      </c>
      <c r="J164" s="6">
        <f t="shared" si="15"/>
        <v>13</v>
      </c>
      <c r="K164" s="9"/>
      <c r="L164" s="29"/>
    </row>
    <row r="165" spans="1:12" s="8" customFormat="1" ht="15" customHeight="1">
      <c r="A165" s="9">
        <v>14</v>
      </c>
      <c r="B165" s="9" t="s">
        <v>13</v>
      </c>
      <c r="C165" s="9" t="s">
        <v>248</v>
      </c>
      <c r="D165" s="10">
        <v>64.5</v>
      </c>
      <c r="E165" s="9">
        <v>32.25</v>
      </c>
      <c r="F165" s="9">
        <v>38</v>
      </c>
      <c r="G165" s="14">
        <v>83.07</v>
      </c>
      <c r="H165" s="14">
        <v>41.534999999999997</v>
      </c>
      <c r="I165" s="24">
        <f t="shared" si="14"/>
        <v>73.784999999999997</v>
      </c>
      <c r="J165" s="6">
        <f t="shared" si="15"/>
        <v>14</v>
      </c>
      <c r="K165" s="9"/>
      <c r="L165" s="29"/>
    </row>
    <row r="166" spans="1:12" s="8" customFormat="1" ht="15" customHeight="1">
      <c r="A166" s="9">
        <v>15</v>
      </c>
      <c r="B166" s="9" t="s">
        <v>13</v>
      </c>
      <c r="C166" s="9" t="s">
        <v>249</v>
      </c>
      <c r="D166" s="10">
        <v>66.5</v>
      </c>
      <c r="E166" s="9">
        <v>33.25</v>
      </c>
      <c r="F166" s="9">
        <v>40</v>
      </c>
      <c r="G166" s="14">
        <v>81.05</v>
      </c>
      <c r="H166" s="14">
        <v>40.524999999999999</v>
      </c>
      <c r="I166" s="24">
        <f t="shared" si="14"/>
        <v>73.775000000000006</v>
      </c>
      <c r="J166" s="6">
        <f t="shared" si="15"/>
        <v>15</v>
      </c>
      <c r="K166" s="9"/>
      <c r="L166" s="29"/>
    </row>
    <row r="167" spans="1:12" s="8" customFormat="1" ht="15" customHeight="1">
      <c r="A167" s="9">
        <v>16</v>
      </c>
      <c r="B167" s="9" t="s">
        <v>13</v>
      </c>
      <c r="C167" s="9" t="s">
        <v>250</v>
      </c>
      <c r="D167" s="10">
        <v>66.5</v>
      </c>
      <c r="E167" s="9">
        <v>33.25</v>
      </c>
      <c r="F167" s="9">
        <v>23</v>
      </c>
      <c r="G167" s="14">
        <v>80.84</v>
      </c>
      <c r="H167" s="14">
        <v>40.42</v>
      </c>
      <c r="I167" s="24">
        <f t="shared" si="14"/>
        <v>73.67</v>
      </c>
      <c r="J167" s="6">
        <f t="shared" si="15"/>
        <v>16</v>
      </c>
      <c r="K167" s="9"/>
      <c r="L167" s="29"/>
    </row>
    <row r="168" spans="1:12" s="8" customFormat="1" ht="15" customHeight="1">
      <c r="A168" s="9">
        <v>17</v>
      </c>
      <c r="B168" s="9" t="s">
        <v>13</v>
      </c>
      <c r="C168" s="9" t="s">
        <v>149</v>
      </c>
      <c r="D168" s="10">
        <v>66.5</v>
      </c>
      <c r="E168" s="9">
        <v>33.25</v>
      </c>
      <c r="F168" s="9">
        <v>27</v>
      </c>
      <c r="G168" s="14">
        <v>80.599999999999994</v>
      </c>
      <c r="H168" s="14">
        <v>40.299999999999997</v>
      </c>
      <c r="I168" s="24">
        <f t="shared" si="14"/>
        <v>73.55</v>
      </c>
      <c r="J168" s="6">
        <f t="shared" si="15"/>
        <v>17</v>
      </c>
      <c r="K168" s="9"/>
      <c r="L168" s="29"/>
    </row>
    <row r="169" spans="1:12" s="8" customFormat="1" ht="15" customHeight="1">
      <c r="A169" s="9">
        <v>18</v>
      </c>
      <c r="B169" s="9" t="s">
        <v>13</v>
      </c>
      <c r="C169" s="9" t="s">
        <v>251</v>
      </c>
      <c r="D169" s="10">
        <v>65</v>
      </c>
      <c r="E169" s="9">
        <v>32.5</v>
      </c>
      <c r="F169" s="9">
        <v>39</v>
      </c>
      <c r="G169" s="14">
        <v>81.53</v>
      </c>
      <c r="H169" s="14">
        <v>40.765000000000001</v>
      </c>
      <c r="I169" s="24">
        <f t="shared" si="14"/>
        <v>73.265000000000001</v>
      </c>
      <c r="J169" s="6">
        <f t="shared" si="15"/>
        <v>18</v>
      </c>
      <c r="K169" s="9"/>
      <c r="L169" s="29"/>
    </row>
    <row r="170" spans="1:12" s="8" customFormat="1" ht="15" customHeight="1">
      <c r="A170" s="9">
        <v>19</v>
      </c>
      <c r="B170" s="9" t="s">
        <v>13</v>
      </c>
      <c r="C170" s="9" t="s">
        <v>252</v>
      </c>
      <c r="D170" s="10">
        <v>66</v>
      </c>
      <c r="E170" s="9">
        <v>33</v>
      </c>
      <c r="F170" s="9">
        <v>35</v>
      </c>
      <c r="G170" s="14">
        <v>80.5</v>
      </c>
      <c r="H170" s="14">
        <v>40.25</v>
      </c>
      <c r="I170" s="24">
        <f t="shared" si="14"/>
        <v>73.25</v>
      </c>
      <c r="J170" s="6">
        <f t="shared" si="15"/>
        <v>19</v>
      </c>
      <c r="K170" s="9"/>
      <c r="L170" s="29"/>
    </row>
    <row r="171" spans="1:12" s="8" customFormat="1" ht="15" customHeight="1">
      <c r="A171" s="9">
        <v>20</v>
      </c>
      <c r="B171" s="9" t="s">
        <v>13</v>
      </c>
      <c r="C171" s="9" t="s">
        <v>253</v>
      </c>
      <c r="D171" s="10">
        <v>64.5</v>
      </c>
      <c r="E171" s="9">
        <v>32.25</v>
      </c>
      <c r="F171" s="9">
        <v>41</v>
      </c>
      <c r="G171" s="14">
        <v>81.069999999999993</v>
      </c>
      <c r="H171" s="14">
        <v>40.534999999999997</v>
      </c>
      <c r="I171" s="24">
        <f t="shared" si="14"/>
        <v>72.784999999999997</v>
      </c>
      <c r="J171" s="6">
        <f t="shared" si="15"/>
        <v>20</v>
      </c>
      <c r="K171" s="9"/>
      <c r="L171" s="29"/>
    </row>
    <row r="172" spans="1:12" s="8" customFormat="1" ht="15" customHeight="1">
      <c r="A172" s="9">
        <v>21</v>
      </c>
      <c r="B172" s="9" t="s">
        <v>13</v>
      </c>
      <c r="C172" s="9" t="s">
        <v>254</v>
      </c>
      <c r="D172" s="10">
        <v>63</v>
      </c>
      <c r="E172" s="9">
        <v>31.5</v>
      </c>
      <c r="F172" s="9">
        <v>42</v>
      </c>
      <c r="G172" s="14">
        <v>81.150000000000006</v>
      </c>
      <c r="H172" s="14">
        <v>40.575000000000003</v>
      </c>
      <c r="I172" s="24">
        <f t="shared" si="14"/>
        <v>72.075000000000003</v>
      </c>
      <c r="J172" s="6">
        <f t="shared" si="15"/>
        <v>21</v>
      </c>
      <c r="K172" s="9"/>
      <c r="L172" s="29"/>
    </row>
    <row r="173" spans="1:12" s="8" customFormat="1" ht="15" customHeight="1">
      <c r="A173" s="9">
        <v>22</v>
      </c>
      <c r="B173" s="6" t="s">
        <v>13</v>
      </c>
      <c r="C173" s="6" t="s">
        <v>255</v>
      </c>
      <c r="D173" s="7">
        <v>63.5</v>
      </c>
      <c r="E173" s="6">
        <v>31.75</v>
      </c>
      <c r="F173" s="6" t="s">
        <v>325</v>
      </c>
      <c r="G173" s="6" t="s">
        <v>84</v>
      </c>
      <c r="H173" s="13">
        <v>0</v>
      </c>
      <c r="I173" s="24">
        <f t="shared" si="14"/>
        <v>31.75</v>
      </c>
      <c r="J173" s="6">
        <f t="shared" si="15"/>
        <v>22</v>
      </c>
      <c r="K173" s="9"/>
      <c r="L173" s="29"/>
    </row>
    <row r="174" spans="1:12" s="2" customFormat="1" ht="15" customHeight="1">
      <c r="A174" s="9">
        <v>23</v>
      </c>
      <c r="B174" s="6" t="s">
        <v>13</v>
      </c>
      <c r="C174" s="6" t="s">
        <v>256</v>
      </c>
      <c r="D174" s="7">
        <v>62.5</v>
      </c>
      <c r="E174" s="6">
        <v>31.25</v>
      </c>
      <c r="F174" s="6" t="s">
        <v>325</v>
      </c>
      <c r="G174" s="6" t="s">
        <v>84</v>
      </c>
      <c r="H174" s="13">
        <v>0</v>
      </c>
      <c r="I174" s="24">
        <f t="shared" si="14"/>
        <v>31.25</v>
      </c>
      <c r="J174" s="6">
        <f t="shared" si="15"/>
        <v>23</v>
      </c>
      <c r="K174" s="6"/>
      <c r="L174" s="29"/>
    </row>
    <row r="175" spans="1:12" s="2" customFormat="1" ht="15" customHeight="1">
      <c r="A175" s="9"/>
      <c r="B175" s="6"/>
      <c r="C175" s="9"/>
      <c r="D175" s="10"/>
      <c r="E175" s="9"/>
      <c r="F175" s="9"/>
      <c r="G175" s="14"/>
      <c r="H175" s="14"/>
      <c r="I175" s="24"/>
      <c r="J175" s="6"/>
      <c r="K175" s="6"/>
      <c r="L175" s="29"/>
    </row>
    <row r="176" spans="1:12" s="8" customFormat="1" ht="15" customHeight="1">
      <c r="A176" s="9">
        <v>1</v>
      </c>
      <c r="B176" s="9" t="s">
        <v>14</v>
      </c>
      <c r="C176" s="9" t="s">
        <v>257</v>
      </c>
      <c r="D176" s="10">
        <v>73</v>
      </c>
      <c r="E176" s="9">
        <v>36.5</v>
      </c>
      <c r="F176" s="9">
        <v>14</v>
      </c>
      <c r="G176" s="14">
        <v>81.239999999999995</v>
      </c>
      <c r="H176" s="14">
        <v>40.619999999999997</v>
      </c>
      <c r="I176" s="24">
        <f t="shared" ref="I176:I196" si="16">E176+H176</f>
        <v>77.12</v>
      </c>
      <c r="J176" s="6">
        <f>RANK(I176,I$176:I$196,0)</f>
        <v>1</v>
      </c>
      <c r="K176" s="9"/>
      <c r="L176" s="29"/>
    </row>
    <row r="177" spans="1:12" s="8" customFormat="1" ht="15" customHeight="1">
      <c r="A177" s="9">
        <v>2</v>
      </c>
      <c r="B177" s="9" t="s">
        <v>14</v>
      </c>
      <c r="C177" s="9" t="s">
        <v>258</v>
      </c>
      <c r="D177" s="10">
        <v>71</v>
      </c>
      <c r="E177" s="9">
        <v>35.5</v>
      </c>
      <c r="F177" s="9">
        <v>12</v>
      </c>
      <c r="G177" s="14">
        <v>81.77</v>
      </c>
      <c r="H177" s="14">
        <v>40.884999999999998</v>
      </c>
      <c r="I177" s="24">
        <f t="shared" si="16"/>
        <v>76.384999999999991</v>
      </c>
      <c r="J177" s="6">
        <f t="shared" ref="J177:J196" si="17">RANK(I177,I$176:I$196,0)</f>
        <v>2</v>
      </c>
      <c r="K177" s="9"/>
      <c r="L177" s="29"/>
    </row>
    <row r="178" spans="1:12" s="8" customFormat="1" ht="15" customHeight="1">
      <c r="A178" s="9">
        <v>3</v>
      </c>
      <c r="B178" s="9" t="s">
        <v>14</v>
      </c>
      <c r="C178" s="9" t="s">
        <v>259</v>
      </c>
      <c r="D178" s="10">
        <v>70.5</v>
      </c>
      <c r="E178" s="9">
        <v>35.25</v>
      </c>
      <c r="F178" s="9">
        <v>6</v>
      </c>
      <c r="G178" s="14">
        <v>81.93</v>
      </c>
      <c r="H178" s="14">
        <v>40.965000000000003</v>
      </c>
      <c r="I178" s="24">
        <f t="shared" si="16"/>
        <v>76.215000000000003</v>
      </c>
      <c r="J178" s="6">
        <f t="shared" si="17"/>
        <v>3</v>
      </c>
      <c r="K178" s="9"/>
      <c r="L178" s="29"/>
    </row>
    <row r="179" spans="1:12" s="8" customFormat="1" ht="15" customHeight="1">
      <c r="A179" s="9">
        <v>4</v>
      </c>
      <c r="B179" s="9" t="s">
        <v>14</v>
      </c>
      <c r="C179" s="9" t="s">
        <v>260</v>
      </c>
      <c r="D179" s="10">
        <v>71.5</v>
      </c>
      <c r="E179" s="9">
        <v>35.75</v>
      </c>
      <c r="F179" s="9">
        <v>1</v>
      </c>
      <c r="G179" s="14">
        <v>79.7</v>
      </c>
      <c r="H179" s="14">
        <v>39.85</v>
      </c>
      <c r="I179" s="24">
        <f t="shared" si="16"/>
        <v>75.599999999999994</v>
      </c>
      <c r="J179" s="6">
        <f t="shared" si="17"/>
        <v>4</v>
      </c>
      <c r="K179" s="9"/>
      <c r="L179" s="29"/>
    </row>
    <row r="180" spans="1:12" s="8" customFormat="1" ht="15" customHeight="1">
      <c r="A180" s="9">
        <v>5</v>
      </c>
      <c r="B180" s="9" t="s">
        <v>14</v>
      </c>
      <c r="C180" s="9" t="s">
        <v>261</v>
      </c>
      <c r="D180" s="10">
        <v>66</v>
      </c>
      <c r="E180" s="9">
        <v>33</v>
      </c>
      <c r="F180" s="9">
        <v>19</v>
      </c>
      <c r="G180" s="14">
        <v>81.96</v>
      </c>
      <c r="H180" s="14">
        <v>40.98</v>
      </c>
      <c r="I180" s="24">
        <f t="shared" si="16"/>
        <v>73.97999999999999</v>
      </c>
      <c r="J180" s="6">
        <f t="shared" si="17"/>
        <v>5</v>
      </c>
      <c r="K180" s="9"/>
      <c r="L180" s="29"/>
    </row>
    <row r="181" spans="1:12" s="8" customFormat="1" ht="15" customHeight="1">
      <c r="A181" s="9">
        <v>6</v>
      </c>
      <c r="B181" s="9" t="s">
        <v>14</v>
      </c>
      <c r="C181" s="9" t="s">
        <v>262</v>
      </c>
      <c r="D181" s="10">
        <v>65.5</v>
      </c>
      <c r="E181" s="9">
        <v>32.75</v>
      </c>
      <c r="F181" s="9">
        <v>17</v>
      </c>
      <c r="G181" s="14">
        <v>81.5</v>
      </c>
      <c r="H181" s="14">
        <v>40.75</v>
      </c>
      <c r="I181" s="24">
        <f t="shared" si="16"/>
        <v>73.5</v>
      </c>
      <c r="J181" s="6">
        <f t="shared" si="17"/>
        <v>6</v>
      </c>
      <c r="K181" s="9"/>
      <c r="L181" s="29"/>
    </row>
    <row r="182" spans="1:12" s="8" customFormat="1" ht="15" customHeight="1">
      <c r="A182" s="9">
        <v>7</v>
      </c>
      <c r="B182" s="9" t="s">
        <v>14</v>
      </c>
      <c r="C182" s="9" t="s">
        <v>263</v>
      </c>
      <c r="D182" s="10">
        <v>65.5</v>
      </c>
      <c r="E182" s="9">
        <v>32.75</v>
      </c>
      <c r="F182" s="9">
        <v>16</v>
      </c>
      <c r="G182" s="14">
        <v>81.209999999999994</v>
      </c>
      <c r="H182" s="14">
        <v>40.604999999999997</v>
      </c>
      <c r="I182" s="24">
        <f t="shared" si="16"/>
        <v>73.35499999999999</v>
      </c>
      <c r="J182" s="6">
        <f t="shared" si="17"/>
        <v>7</v>
      </c>
      <c r="K182" s="9"/>
      <c r="L182" s="29"/>
    </row>
    <row r="183" spans="1:12" s="8" customFormat="1" ht="15" customHeight="1">
      <c r="A183" s="9">
        <v>8</v>
      </c>
      <c r="B183" s="9" t="s">
        <v>14</v>
      </c>
      <c r="C183" s="9" t="s">
        <v>264</v>
      </c>
      <c r="D183" s="10">
        <v>64</v>
      </c>
      <c r="E183" s="9">
        <v>32</v>
      </c>
      <c r="F183" s="9">
        <v>2</v>
      </c>
      <c r="G183" s="14">
        <v>81.5</v>
      </c>
      <c r="H183" s="14">
        <v>40.75</v>
      </c>
      <c r="I183" s="24">
        <f t="shared" si="16"/>
        <v>72.75</v>
      </c>
      <c r="J183" s="6">
        <f t="shared" si="17"/>
        <v>8</v>
      </c>
      <c r="K183" s="9"/>
      <c r="L183" s="29"/>
    </row>
    <row r="184" spans="1:12" s="8" customFormat="1" ht="15" customHeight="1">
      <c r="A184" s="9">
        <v>9</v>
      </c>
      <c r="B184" s="9" t="s">
        <v>14</v>
      </c>
      <c r="C184" s="9" t="s">
        <v>265</v>
      </c>
      <c r="D184" s="10">
        <v>65</v>
      </c>
      <c r="E184" s="9">
        <v>32.5</v>
      </c>
      <c r="F184" s="9">
        <v>4</v>
      </c>
      <c r="G184" s="14">
        <v>80.05</v>
      </c>
      <c r="H184" s="14">
        <v>40.024999999999999</v>
      </c>
      <c r="I184" s="24">
        <f t="shared" si="16"/>
        <v>72.525000000000006</v>
      </c>
      <c r="J184" s="6">
        <f t="shared" si="17"/>
        <v>9</v>
      </c>
      <c r="K184" s="9"/>
      <c r="L184" s="29"/>
    </row>
    <row r="185" spans="1:12" s="8" customFormat="1" ht="15" customHeight="1">
      <c r="A185" s="9">
        <v>10</v>
      </c>
      <c r="B185" s="9" t="s">
        <v>14</v>
      </c>
      <c r="C185" s="9" t="s">
        <v>266</v>
      </c>
      <c r="D185" s="10">
        <v>64.5</v>
      </c>
      <c r="E185" s="9">
        <v>32.25</v>
      </c>
      <c r="F185" s="9">
        <v>18</v>
      </c>
      <c r="G185" s="14">
        <v>79.48</v>
      </c>
      <c r="H185" s="14">
        <v>39.74</v>
      </c>
      <c r="I185" s="24">
        <f t="shared" si="16"/>
        <v>71.990000000000009</v>
      </c>
      <c r="J185" s="6">
        <f t="shared" si="17"/>
        <v>10</v>
      </c>
      <c r="K185" s="9"/>
      <c r="L185" s="29"/>
    </row>
    <row r="186" spans="1:12" s="8" customFormat="1" ht="15" customHeight="1">
      <c r="A186" s="9">
        <v>11</v>
      </c>
      <c r="B186" s="9" t="s">
        <v>14</v>
      </c>
      <c r="C186" s="9" t="s">
        <v>267</v>
      </c>
      <c r="D186" s="10">
        <v>62.5</v>
      </c>
      <c r="E186" s="9">
        <v>31.25</v>
      </c>
      <c r="F186" s="9">
        <v>9</v>
      </c>
      <c r="G186" s="14">
        <v>81.05</v>
      </c>
      <c r="H186" s="14">
        <v>40.524999999999999</v>
      </c>
      <c r="I186" s="24">
        <f t="shared" si="16"/>
        <v>71.775000000000006</v>
      </c>
      <c r="J186" s="6">
        <f t="shared" si="17"/>
        <v>11</v>
      </c>
      <c r="K186" s="9"/>
      <c r="L186" s="29"/>
    </row>
    <row r="187" spans="1:12" s="8" customFormat="1" ht="15" customHeight="1">
      <c r="A187" s="9">
        <v>12</v>
      </c>
      <c r="B187" s="9" t="s">
        <v>14</v>
      </c>
      <c r="C187" s="9" t="s">
        <v>268</v>
      </c>
      <c r="D187" s="10">
        <v>62</v>
      </c>
      <c r="E187" s="9">
        <v>31</v>
      </c>
      <c r="F187" s="9">
        <v>15</v>
      </c>
      <c r="G187" s="14">
        <v>81.52</v>
      </c>
      <c r="H187" s="14">
        <v>40.76</v>
      </c>
      <c r="I187" s="24">
        <f t="shared" si="16"/>
        <v>71.759999999999991</v>
      </c>
      <c r="J187" s="6">
        <f t="shared" si="17"/>
        <v>12</v>
      </c>
      <c r="K187" s="9"/>
      <c r="L187" s="29"/>
    </row>
    <row r="188" spans="1:12" s="8" customFormat="1" ht="15" customHeight="1">
      <c r="A188" s="9">
        <v>13</v>
      </c>
      <c r="B188" s="9" t="s">
        <v>14</v>
      </c>
      <c r="C188" s="9" t="s">
        <v>269</v>
      </c>
      <c r="D188" s="10">
        <v>63</v>
      </c>
      <c r="E188" s="9">
        <v>31.5</v>
      </c>
      <c r="F188" s="9">
        <v>8</v>
      </c>
      <c r="G188" s="14">
        <v>79.8</v>
      </c>
      <c r="H188" s="14">
        <v>39.9</v>
      </c>
      <c r="I188" s="24">
        <f t="shared" si="16"/>
        <v>71.400000000000006</v>
      </c>
      <c r="J188" s="6">
        <f t="shared" si="17"/>
        <v>13</v>
      </c>
      <c r="K188" s="9"/>
      <c r="L188" s="29"/>
    </row>
    <row r="189" spans="1:12" s="8" customFormat="1" ht="15" customHeight="1">
      <c r="A189" s="9">
        <v>14</v>
      </c>
      <c r="B189" s="9" t="s">
        <v>14</v>
      </c>
      <c r="C189" s="9" t="s">
        <v>270</v>
      </c>
      <c r="D189" s="10">
        <v>63</v>
      </c>
      <c r="E189" s="9">
        <v>31.5</v>
      </c>
      <c r="F189" s="9">
        <v>3</v>
      </c>
      <c r="G189" s="14">
        <v>79.38</v>
      </c>
      <c r="H189" s="14">
        <v>39.69</v>
      </c>
      <c r="I189" s="24">
        <f t="shared" si="16"/>
        <v>71.19</v>
      </c>
      <c r="J189" s="6">
        <f t="shared" si="17"/>
        <v>14</v>
      </c>
      <c r="K189" s="9"/>
      <c r="L189" s="29"/>
    </row>
    <row r="190" spans="1:12" s="8" customFormat="1" ht="15" customHeight="1">
      <c r="A190" s="9">
        <v>15</v>
      </c>
      <c r="B190" s="9" t="s">
        <v>14</v>
      </c>
      <c r="C190" s="9" t="s">
        <v>271</v>
      </c>
      <c r="D190" s="10">
        <v>62</v>
      </c>
      <c r="E190" s="9">
        <v>31</v>
      </c>
      <c r="F190" s="9">
        <v>10</v>
      </c>
      <c r="G190" s="14">
        <v>79.5</v>
      </c>
      <c r="H190" s="14">
        <v>39.75</v>
      </c>
      <c r="I190" s="24">
        <f t="shared" si="16"/>
        <v>70.75</v>
      </c>
      <c r="J190" s="6">
        <f t="shared" si="17"/>
        <v>15</v>
      </c>
      <c r="K190" s="9"/>
      <c r="L190" s="29"/>
    </row>
    <row r="191" spans="1:12" s="8" customFormat="1" ht="15" customHeight="1">
      <c r="A191" s="9">
        <v>16</v>
      </c>
      <c r="B191" s="9" t="s">
        <v>14</v>
      </c>
      <c r="C191" s="9" t="s">
        <v>272</v>
      </c>
      <c r="D191" s="10">
        <v>61.5</v>
      </c>
      <c r="E191" s="9">
        <v>30.75</v>
      </c>
      <c r="F191" s="9">
        <v>5</v>
      </c>
      <c r="G191" s="14">
        <v>79.400000000000006</v>
      </c>
      <c r="H191" s="14">
        <v>39.700000000000003</v>
      </c>
      <c r="I191" s="24">
        <f t="shared" si="16"/>
        <v>70.45</v>
      </c>
      <c r="J191" s="6">
        <f t="shared" si="17"/>
        <v>16</v>
      </c>
      <c r="K191" s="9"/>
      <c r="L191" s="29"/>
    </row>
    <row r="192" spans="1:12" s="8" customFormat="1" ht="15" customHeight="1">
      <c r="A192" s="9">
        <v>17</v>
      </c>
      <c r="B192" s="9" t="s">
        <v>14</v>
      </c>
      <c r="C192" s="9" t="s">
        <v>273</v>
      </c>
      <c r="D192" s="10">
        <v>62</v>
      </c>
      <c r="E192" s="9">
        <v>31</v>
      </c>
      <c r="F192" s="9">
        <v>7</v>
      </c>
      <c r="G192" s="14">
        <v>78.73</v>
      </c>
      <c r="H192" s="14">
        <v>39.365000000000002</v>
      </c>
      <c r="I192" s="24">
        <f t="shared" si="16"/>
        <v>70.365000000000009</v>
      </c>
      <c r="J192" s="6">
        <f t="shared" si="17"/>
        <v>17</v>
      </c>
      <c r="K192" s="9"/>
      <c r="L192" s="29"/>
    </row>
    <row r="193" spans="1:12" s="8" customFormat="1" ht="15" customHeight="1">
      <c r="A193" s="9">
        <v>18</v>
      </c>
      <c r="B193" s="9" t="s">
        <v>14</v>
      </c>
      <c r="C193" s="9" t="s">
        <v>274</v>
      </c>
      <c r="D193" s="10">
        <v>61.5</v>
      </c>
      <c r="E193" s="9">
        <v>30.75</v>
      </c>
      <c r="F193" s="9">
        <v>13</v>
      </c>
      <c r="G193" s="14">
        <v>78.75</v>
      </c>
      <c r="H193" s="14">
        <v>39.375</v>
      </c>
      <c r="I193" s="24">
        <f t="shared" si="16"/>
        <v>70.125</v>
      </c>
      <c r="J193" s="6">
        <f t="shared" si="17"/>
        <v>18</v>
      </c>
      <c r="K193" s="9"/>
      <c r="L193" s="29"/>
    </row>
    <row r="194" spans="1:12" s="8" customFormat="1" ht="15" customHeight="1">
      <c r="A194" s="9">
        <v>19</v>
      </c>
      <c r="B194" s="9" t="s">
        <v>14</v>
      </c>
      <c r="C194" s="9" t="s">
        <v>275</v>
      </c>
      <c r="D194" s="10">
        <v>63</v>
      </c>
      <c r="E194" s="9">
        <v>31.5</v>
      </c>
      <c r="F194" s="9" t="s">
        <v>325</v>
      </c>
      <c r="G194" s="9" t="s">
        <v>84</v>
      </c>
      <c r="H194" s="14">
        <v>0</v>
      </c>
      <c r="I194" s="24">
        <f t="shared" si="16"/>
        <v>31.5</v>
      </c>
      <c r="J194" s="6">
        <f t="shared" si="17"/>
        <v>19</v>
      </c>
      <c r="K194" s="9"/>
      <c r="L194" s="29"/>
    </row>
    <row r="195" spans="1:12" s="8" customFormat="1" ht="15" customHeight="1">
      <c r="A195" s="9">
        <v>20</v>
      </c>
      <c r="B195" s="6" t="s">
        <v>14</v>
      </c>
      <c r="C195" s="6" t="s">
        <v>276</v>
      </c>
      <c r="D195" s="7">
        <v>63</v>
      </c>
      <c r="E195" s="6">
        <v>31.5</v>
      </c>
      <c r="F195" s="6" t="s">
        <v>325</v>
      </c>
      <c r="G195" s="6" t="s">
        <v>84</v>
      </c>
      <c r="H195" s="13">
        <v>0</v>
      </c>
      <c r="I195" s="24">
        <f t="shared" si="16"/>
        <v>31.5</v>
      </c>
      <c r="J195" s="6">
        <f t="shared" si="17"/>
        <v>19</v>
      </c>
      <c r="K195" s="9"/>
      <c r="L195" s="28"/>
    </row>
    <row r="196" spans="1:12" s="2" customFormat="1" ht="15" customHeight="1">
      <c r="A196" s="9">
        <v>21</v>
      </c>
      <c r="B196" s="6" t="s">
        <v>14</v>
      </c>
      <c r="C196" s="6" t="s">
        <v>277</v>
      </c>
      <c r="D196" s="7">
        <v>61.5</v>
      </c>
      <c r="E196" s="6">
        <v>30.75</v>
      </c>
      <c r="F196" s="6" t="s">
        <v>325</v>
      </c>
      <c r="G196" s="6" t="s">
        <v>84</v>
      </c>
      <c r="H196" s="13">
        <v>0</v>
      </c>
      <c r="I196" s="24">
        <f t="shared" si="16"/>
        <v>30.75</v>
      </c>
      <c r="J196" s="6">
        <f t="shared" si="17"/>
        <v>21</v>
      </c>
      <c r="K196" s="6"/>
      <c r="L196" s="29"/>
    </row>
    <row r="197" spans="1:12" s="2" customFormat="1" ht="15" customHeight="1">
      <c r="A197" s="9"/>
      <c r="B197" s="6"/>
      <c r="C197" s="9"/>
      <c r="D197" s="10"/>
      <c r="E197" s="9"/>
      <c r="F197" s="9"/>
      <c r="G197" s="14"/>
      <c r="H197" s="14"/>
      <c r="I197" s="24"/>
      <c r="J197" s="6"/>
      <c r="K197" s="6"/>
      <c r="L197" s="29"/>
    </row>
    <row r="198" spans="1:12" s="8" customFormat="1" ht="15" customHeight="1">
      <c r="A198" s="9">
        <v>1</v>
      </c>
      <c r="B198" s="9" t="s">
        <v>15</v>
      </c>
      <c r="C198" s="9" t="s">
        <v>278</v>
      </c>
      <c r="D198" s="10">
        <v>77.5</v>
      </c>
      <c r="E198" s="9">
        <v>38.75</v>
      </c>
      <c r="F198" s="9">
        <v>34</v>
      </c>
      <c r="G198" s="14">
        <v>81</v>
      </c>
      <c r="H198" s="14">
        <v>40.5</v>
      </c>
      <c r="I198" s="24">
        <f t="shared" ref="I198:I217" si="18">E198+H198</f>
        <v>79.25</v>
      </c>
      <c r="J198" s="6">
        <f>RANK(I198,I$198:I$217,0)</f>
        <v>1</v>
      </c>
      <c r="K198" s="9"/>
      <c r="L198" s="29"/>
    </row>
    <row r="199" spans="1:12" s="8" customFormat="1" ht="15" customHeight="1">
      <c r="A199" s="9">
        <v>2</v>
      </c>
      <c r="B199" s="9" t="s">
        <v>15</v>
      </c>
      <c r="C199" s="9" t="s">
        <v>279</v>
      </c>
      <c r="D199" s="10">
        <v>75</v>
      </c>
      <c r="E199" s="9">
        <v>37.5</v>
      </c>
      <c r="F199" s="9">
        <v>31</v>
      </c>
      <c r="G199" s="14">
        <v>82.51</v>
      </c>
      <c r="H199" s="14">
        <v>41.255000000000003</v>
      </c>
      <c r="I199" s="24">
        <f t="shared" si="18"/>
        <v>78.754999999999995</v>
      </c>
      <c r="J199" s="6">
        <f t="shared" ref="J199:J217" si="19">RANK(I199,I$198:I$217,0)</f>
        <v>2</v>
      </c>
      <c r="K199" s="9"/>
      <c r="L199" s="29"/>
    </row>
    <row r="200" spans="1:12" s="8" customFormat="1" ht="15" customHeight="1">
      <c r="A200" s="9">
        <v>3</v>
      </c>
      <c r="B200" s="9" t="s">
        <v>15</v>
      </c>
      <c r="C200" s="9" t="s">
        <v>280</v>
      </c>
      <c r="D200" s="10">
        <v>74.5</v>
      </c>
      <c r="E200" s="9">
        <v>37.25</v>
      </c>
      <c r="F200" s="9">
        <v>44</v>
      </c>
      <c r="G200" s="14">
        <v>82.93</v>
      </c>
      <c r="H200" s="14">
        <v>41.465000000000003</v>
      </c>
      <c r="I200" s="24">
        <f t="shared" si="18"/>
        <v>78.715000000000003</v>
      </c>
      <c r="J200" s="6">
        <f t="shared" si="19"/>
        <v>3</v>
      </c>
      <c r="K200" s="9"/>
      <c r="L200" s="29"/>
    </row>
    <row r="201" spans="1:12" s="8" customFormat="1" ht="15" customHeight="1">
      <c r="A201" s="9">
        <v>4</v>
      </c>
      <c r="B201" s="9" t="s">
        <v>15</v>
      </c>
      <c r="C201" s="9" t="s">
        <v>281</v>
      </c>
      <c r="D201" s="10">
        <v>76</v>
      </c>
      <c r="E201" s="9">
        <v>38</v>
      </c>
      <c r="F201" s="9">
        <v>46</v>
      </c>
      <c r="G201" s="14">
        <v>81.040000000000006</v>
      </c>
      <c r="H201" s="14">
        <v>40.520000000000003</v>
      </c>
      <c r="I201" s="24">
        <f t="shared" si="18"/>
        <v>78.52000000000001</v>
      </c>
      <c r="J201" s="6">
        <f t="shared" si="19"/>
        <v>4</v>
      </c>
      <c r="K201" s="9"/>
      <c r="L201" s="29"/>
    </row>
    <row r="202" spans="1:12" s="8" customFormat="1" ht="15" customHeight="1">
      <c r="A202" s="9">
        <v>5</v>
      </c>
      <c r="B202" s="9" t="s">
        <v>15</v>
      </c>
      <c r="C202" s="9" t="s">
        <v>282</v>
      </c>
      <c r="D202" s="10">
        <v>75.5</v>
      </c>
      <c r="E202" s="9">
        <v>37.75</v>
      </c>
      <c r="F202" s="9">
        <v>30</v>
      </c>
      <c r="G202" s="14">
        <v>80.89</v>
      </c>
      <c r="H202" s="14">
        <v>40.445</v>
      </c>
      <c r="I202" s="24">
        <f t="shared" si="18"/>
        <v>78.194999999999993</v>
      </c>
      <c r="J202" s="6">
        <f t="shared" si="19"/>
        <v>5</v>
      </c>
      <c r="K202" s="9"/>
      <c r="L202" s="29"/>
    </row>
    <row r="203" spans="1:12" s="8" customFormat="1" ht="15" customHeight="1">
      <c r="A203" s="9">
        <v>6</v>
      </c>
      <c r="B203" s="9" t="s">
        <v>15</v>
      </c>
      <c r="C203" s="9" t="s">
        <v>283</v>
      </c>
      <c r="D203" s="10">
        <v>72</v>
      </c>
      <c r="E203" s="9">
        <v>36</v>
      </c>
      <c r="F203" s="9">
        <v>42</v>
      </c>
      <c r="G203" s="14">
        <v>83.47</v>
      </c>
      <c r="H203" s="14">
        <v>41.734999999999999</v>
      </c>
      <c r="I203" s="24">
        <f t="shared" si="18"/>
        <v>77.734999999999999</v>
      </c>
      <c r="J203" s="6">
        <f t="shared" si="19"/>
        <v>6</v>
      </c>
      <c r="K203" s="9"/>
      <c r="L203" s="29"/>
    </row>
    <row r="204" spans="1:12" s="8" customFormat="1" ht="15" customHeight="1">
      <c r="A204" s="9">
        <v>7</v>
      </c>
      <c r="B204" s="9" t="s">
        <v>15</v>
      </c>
      <c r="C204" s="9" t="s">
        <v>284</v>
      </c>
      <c r="D204" s="10">
        <v>71</v>
      </c>
      <c r="E204" s="9">
        <v>35.5</v>
      </c>
      <c r="F204" s="9">
        <v>47</v>
      </c>
      <c r="G204" s="14">
        <v>84.28</v>
      </c>
      <c r="H204" s="14">
        <v>42.14</v>
      </c>
      <c r="I204" s="24">
        <f t="shared" si="18"/>
        <v>77.64</v>
      </c>
      <c r="J204" s="6">
        <f t="shared" si="19"/>
        <v>7</v>
      </c>
      <c r="K204" s="9"/>
      <c r="L204" s="29"/>
    </row>
    <row r="205" spans="1:12" s="8" customFormat="1" ht="15" customHeight="1">
      <c r="A205" s="9">
        <v>8</v>
      </c>
      <c r="B205" s="9" t="s">
        <v>15</v>
      </c>
      <c r="C205" s="9" t="s">
        <v>285</v>
      </c>
      <c r="D205" s="10">
        <v>72</v>
      </c>
      <c r="E205" s="9">
        <v>36</v>
      </c>
      <c r="F205" s="9">
        <v>28</v>
      </c>
      <c r="G205" s="14">
        <v>83.01</v>
      </c>
      <c r="H205" s="14">
        <v>41.505000000000003</v>
      </c>
      <c r="I205" s="24">
        <f t="shared" si="18"/>
        <v>77.504999999999995</v>
      </c>
      <c r="J205" s="6">
        <f t="shared" si="19"/>
        <v>8</v>
      </c>
      <c r="K205" s="9"/>
      <c r="L205" s="29"/>
    </row>
    <row r="206" spans="1:12" s="8" customFormat="1" ht="15" customHeight="1">
      <c r="A206" s="9">
        <v>9</v>
      </c>
      <c r="B206" s="9" t="s">
        <v>15</v>
      </c>
      <c r="C206" s="9" t="s">
        <v>286</v>
      </c>
      <c r="D206" s="10">
        <v>70.5</v>
      </c>
      <c r="E206" s="9">
        <v>35.25</v>
      </c>
      <c r="F206" s="9">
        <v>39</v>
      </c>
      <c r="G206" s="14">
        <v>84.33</v>
      </c>
      <c r="H206" s="14">
        <v>42.164999999999999</v>
      </c>
      <c r="I206" s="24">
        <f t="shared" si="18"/>
        <v>77.414999999999992</v>
      </c>
      <c r="J206" s="6">
        <f t="shared" si="19"/>
        <v>9</v>
      </c>
      <c r="K206" s="9"/>
      <c r="L206" s="29"/>
    </row>
    <row r="207" spans="1:12" s="8" customFormat="1" ht="15" customHeight="1">
      <c r="A207" s="9">
        <v>10</v>
      </c>
      <c r="B207" s="9" t="s">
        <v>15</v>
      </c>
      <c r="C207" s="9" t="s">
        <v>287</v>
      </c>
      <c r="D207" s="10">
        <v>73.5</v>
      </c>
      <c r="E207" s="9">
        <v>36.75</v>
      </c>
      <c r="F207" s="9">
        <v>33</v>
      </c>
      <c r="G207" s="14">
        <v>78.709999999999994</v>
      </c>
      <c r="H207" s="14">
        <v>39.354999999999997</v>
      </c>
      <c r="I207" s="24">
        <f t="shared" si="18"/>
        <v>76.10499999999999</v>
      </c>
      <c r="J207" s="6">
        <f t="shared" si="19"/>
        <v>10</v>
      </c>
      <c r="K207" s="9"/>
      <c r="L207" s="29"/>
    </row>
    <row r="208" spans="1:12" s="8" customFormat="1" ht="15" customHeight="1">
      <c r="A208" s="9">
        <v>11</v>
      </c>
      <c r="B208" s="9" t="s">
        <v>15</v>
      </c>
      <c r="C208" s="9" t="s">
        <v>288</v>
      </c>
      <c r="D208" s="10">
        <v>71</v>
      </c>
      <c r="E208" s="9">
        <v>35.5</v>
      </c>
      <c r="F208" s="9">
        <v>29</v>
      </c>
      <c r="G208" s="14">
        <v>80.8</v>
      </c>
      <c r="H208" s="14">
        <v>40.4</v>
      </c>
      <c r="I208" s="24">
        <f t="shared" si="18"/>
        <v>75.900000000000006</v>
      </c>
      <c r="J208" s="6">
        <f t="shared" si="19"/>
        <v>11</v>
      </c>
      <c r="K208" s="9"/>
      <c r="L208" s="29"/>
    </row>
    <row r="209" spans="1:12" s="8" customFormat="1" ht="15" customHeight="1">
      <c r="A209" s="9">
        <v>12</v>
      </c>
      <c r="B209" s="9" t="s">
        <v>15</v>
      </c>
      <c r="C209" s="9" t="s">
        <v>289</v>
      </c>
      <c r="D209" s="10">
        <v>70.5</v>
      </c>
      <c r="E209" s="9">
        <v>35.25</v>
      </c>
      <c r="F209" s="9">
        <v>36</v>
      </c>
      <c r="G209" s="14">
        <v>81.209999999999994</v>
      </c>
      <c r="H209" s="14">
        <v>40.604999999999997</v>
      </c>
      <c r="I209" s="24">
        <f t="shared" si="18"/>
        <v>75.85499999999999</v>
      </c>
      <c r="J209" s="6">
        <f t="shared" si="19"/>
        <v>12</v>
      </c>
      <c r="K209" s="9"/>
      <c r="L209" s="29"/>
    </row>
    <row r="210" spans="1:12" s="8" customFormat="1" ht="15" customHeight="1">
      <c r="A210" s="9">
        <v>13</v>
      </c>
      <c r="B210" s="9" t="s">
        <v>15</v>
      </c>
      <c r="C210" s="9" t="s">
        <v>290</v>
      </c>
      <c r="D210" s="10">
        <v>71.5</v>
      </c>
      <c r="E210" s="9">
        <v>35.75</v>
      </c>
      <c r="F210" s="9">
        <v>45</v>
      </c>
      <c r="G210" s="14">
        <v>79.8</v>
      </c>
      <c r="H210" s="14">
        <v>39.9</v>
      </c>
      <c r="I210" s="24">
        <f t="shared" si="18"/>
        <v>75.650000000000006</v>
      </c>
      <c r="J210" s="6">
        <f t="shared" si="19"/>
        <v>13</v>
      </c>
      <c r="K210" s="9"/>
      <c r="L210" s="29"/>
    </row>
    <row r="211" spans="1:12" s="8" customFormat="1" ht="15" customHeight="1">
      <c r="A211" s="9">
        <v>14</v>
      </c>
      <c r="B211" s="9" t="s">
        <v>15</v>
      </c>
      <c r="C211" s="9" t="s">
        <v>291</v>
      </c>
      <c r="D211" s="10">
        <v>72.5</v>
      </c>
      <c r="E211" s="9">
        <v>36.25</v>
      </c>
      <c r="F211" s="9">
        <v>35</v>
      </c>
      <c r="G211" s="14">
        <v>78.540000000000006</v>
      </c>
      <c r="H211" s="14">
        <v>39.270000000000003</v>
      </c>
      <c r="I211" s="24">
        <f t="shared" si="18"/>
        <v>75.52000000000001</v>
      </c>
      <c r="J211" s="6">
        <f t="shared" si="19"/>
        <v>14</v>
      </c>
      <c r="K211" s="9"/>
      <c r="L211" s="29"/>
    </row>
    <row r="212" spans="1:12" s="8" customFormat="1" ht="15" customHeight="1">
      <c r="A212" s="9">
        <v>15</v>
      </c>
      <c r="B212" s="9" t="s">
        <v>15</v>
      </c>
      <c r="C212" s="9" t="s">
        <v>292</v>
      </c>
      <c r="D212" s="10">
        <v>70</v>
      </c>
      <c r="E212" s="9">
        <v>35</v>
      </c>
      <c r="F212" s="9">
        <v>32</v>
      </c>
      <c r="G212" s="14">
        <v>80.89</v>
      </c>
      <c r="H212" s="14">
        <v>40.445</v>
      </c>
      <c r="I212" s="24">
        <f t="shared" si="18"/>
        <v>75.444999999999993</v>
      </c>
      <c r="J212" s="6">
        <f t="shared" si="19"/>
        <v>15</v>
      </c>
      <c r="K212" s="9" t="s">
        <v>343</v>
      </c>
      <c r="L212" s="29"/>
    </row>
    <row r="213" spans="1:12" s="8" customFormat="1" ht="15" customHeight="1">
      <c r="A213" s="9">
        <v>16</v>
      </c>
      <c r="B213" s="9" t="s">
        <v>15</v>
      </c>
      <c r="C213" s="9" t="s">
        <v>293</v>
      </c>
      <c r="D213" s="10">
        <v>70</v>
      </c>
      <c r="E213" s="9">
        <v>35</v>
      </c>
      <c r="F213" s="9">
        <v>37</v>
      </c>
      <c r="G213" s="14">
        <v>80.89</v>
      </c>
      <c r="H213" s="14">
        <v>40.445</v>
      </c>
      <c r="I213" s="24">
        <f t="shared" si="18"/>
        <v>75.444999999999993</v>
      </c>
      <c r="J213" s="6">
        <v>16</v>
      </c>
      <c r="K213" s="9" t="s">
        <v>342</v>
      </c>
      <c r="L213" s="28"/>
    </row>
    <row r="214" spans="1:12" s="8" customFormat="1" ht="15" customHeight="1">
      <c r="A214" s="9">
        <v>17</v>
      </c>
      <c r="B214" s="9" t="s">
        <v>15</v>
      </c>
      <c r="C214" s="9" t="s">
        <v>294</v>
      </c>
      <c r="D214" s="10">
        <v>70</v>
      </c>
      <c r="E214" s="9">
        <v>35</v>
      </c>
      <c r="F214" s="9">
        <v>40</v>
      </c>
      <c r="G214" s="14">
        <v>80.48</v>
      </c>
      <c r="H214" s="14">
        <v>40.24</v>
      </c>
      <c r="I214" s="24">
        <f t="shared" si="18"/>
        <v>75.240000000000009</v>
      </c>
      <c r="J214" s="6">
        <f t="shared" si="19"/>
        <v>17</v>
      </c>
      <c r="K214" s="9"/>
      <c r="L214" s="26"/>
    </row>
    <row r="215" spans="1:12" s="8" customFormat="1" ht="15" customHeight="1">
      <c r="A215" s="9">
        <v>18</v>
      </c>
      <c r="B215" s="9" t="s">
        <v>15</v>
      </c>
      <c r="C215" s="9" t="s">
        <v>295</v>
      </c>
      <c r="D215" s="10">
        <v>70</v>
      </c>
      <c r="E215" s="9">
        <v>35</v>
      </c>
      <c r="F215" s="9">
        <v>43</v>
      </c>
      <c r="G215" s="14">
        <v>79.58</v>
      </c>
      <c r="H215" s="14">
        <v>39.79</v>
      </c>
      <c r="I215" s="24">
        <f t="shared" si="18"/>
        <v>74.789999999999992</v>
      </c>
      <c r="J215" s="6">
        <f t="shared" si="19"/>
        <v>18</v>
      </c>
      <c r="K215" s="9"/>
      <c r="L215" s="26"/>
    </row>
    <row r="216" spans="1:12" s="8" customFormat="1" ht="15" customHeight="1">
      <c r="A216" s="9">
        <v>19</v>
      </c>
      <c r="B216" s="9" t="s">
        <v>15</v>
      </c>
      <c r="C216" s="9" t="s">
        <v>296</v>
      </c>
      <c r="D216" s="10">
        <v>72.5</v>
      </c>
      <c r="E216" s="9">
        <v>36.25</v>
      </c>
      <c r="F216" s="9" t="s">
        <v>325</v>
      </c>
      <c r="G216" s="9" t="s">
        <v>84</v>
      </c>
      <c r="H216" s="14">
        <v>0</v>
      </c>
      <c r="I216" s="24">
        <f t="shared" si="18"/>
        <v>36.25</v>
      </c>
      <c r="J216" s="6">
        <f t="shared" si="19"/>
        <v>19</v>
      </c>
      <c r="K216" s="9"/>
      <c r="L216" s="26"/>
    </row>
    <row r="217" spans="1:12" s="8" customFormat="1" ht="15" customHeight="1">
      <c r="A217" s="9">
        <v>20</v>
      </c>
      <c r="B217" s="6" t="s">
        <v>15</v>
      </c>
      <c r="C217" s="6" t="s">
        <v>297</v>
      </c>
      <c r="D217" s="7">
        <v>71</v>
      </c>
      <c r="E217" s="6">
        <v>35.5</v>
      </c>
      <c r="F217" s="6" t="s">
        <v>325</v>
      </c>
      <c r="G217" s="6" t="s">
        <v>84</v>
      </c>
      <c r="H217" s="13">
        <v>0</v>
      </c>
      <c r="I217" s="24">
        <f t="shared" si="18"/>
        <v>35.5</v>
      </c>
      <c r="J217" s="6">
        <f t="shared" si="19"/>
        <v>20</v>
      </c>
      <c r="K217" s="9"/>
      <c r="L217" s="26"/>
    </row>
    <row r="218" spans="1:12" s="2" customFormat="1" ht="15" customHeight="1">
      <c r="A218" s="6"/>
      <c r="B218" s="6"/>
      <c r="C218" s="6"/>
      <c r="D218" s="7"/>
      <c r="E218" s="6"/>
      <c r="F218" s="6"/>
      <c r="G218" s="13"/>
      <c r="H218" s="13"/>
      <c r="I218" s="24"/>
      <c r="J218" s="6"/>
      <c r="K218" s="6"/>
      <c r="L218" s="26"/>
    </row>
    <row r="219" spans="1:12" s="2" customFormat="1" ht="15" customHeight="1">
      <c r="A219" s="9">
        <v>1</v>
      </c>
      <c r="B219" s="9" t="s">
        <v>16</v>
      </c>
      <c r="C219" s="9" t="s">
        <v>298</v>
      </c>
      <c r="D219" s="10">
        <v>61.5</v>
      </c>
      <c r="E219" s="9">
        <v>30.75</v>
      </c>
      <c r="F219" s="9">
        <v>52</v>
      </c>
      <c r="G219" s="14">
        <v>82.153333333333293</v>
      </c>
      <c r="H219" s="14">
        <v>41.076666666666704</v>
      </c>
      <c r="I219" s="24">
        <f t="shared" ref="I219:I224" si="20">E219+H219</f>
        <v>71.826666666666711</v>
      </c>
      <c r="J219" s="9">
        <v>1</v>
      </c>
      <c r="K219" s="6"/>
      <c r="L219" s="26"/>
    </row>
    <row r="220" spans="1:12" s="8" customFormat="1" ht="15" customHeight="1">
      <c r="A220" s="9">
        <v>2</v>
      </c>
      <c r="B220" s="9" t="s">
        <v>16</v>
      </c>
      <c r="C220" s="9" t="s">
        <v>299</v>
      </c>
      <c r="D220" s="10">
        <v>40.5</v>
      </c>
      <c r="E220" s="9">
        <v>20.25</v>
      </c>
      <c r="F220" s="9">
        <v>49</v>
      </c>
      <c r="G220" s="14">
        <v>85.576666666666696</v>
      </c>
      <c r="H220" s="14">
        <v>42.788333333333298</v>
      </c>
      <c r="I220" s="24">
        <f t="shared" si="20"/>
        <v>63.038333333333298</v>
      </c>
      <c r="J220" s="9">
        <v>2</v>
      </c>
      <c r="K220" s="9"/>
      <c r="L220" s="26"/>
    </row>
    <row r="221" spans="1:12" s="8" customFormat="1" ht="15" customHeight="1">
      <c r="A221" s="9">
        <v>3</v>
      </c>
      <c r="B221" s="9" t="s">
        <v>16</v>
      </c>
      <c r="C221" s="9" t="s">
        <v>300</v>
      </c>
      <c r="D221" s="10">
        <v>44</v>
      </c>
      <c r="E221" s="9">
        <v>22</v>
      </c>
      <c r="F221" s="9">
        <v>50</v>
      </c>
      <c r="G221" s="14">
        <v>73.683333333333294</v>
      </c>
      <c r="H221" s="14">
        <v>36.841666666666697</v>
      </c>
      <c r="I221" s="24">
        <f t="shared" si="20"/>
        <v>58.841666666666697</v>
      </c>
      <c r="J221" s="9">
        <v>3</v>
      </c>
      <c r="K221" s="9"/>
      <c r="L221" s="26"/>
    </row>
    <row r="222" spans="1:12" s="8" customFormat="1" ht="15" customHeight="1">
      <c r="A222" s="9">
        <v>4</v>
      </c>
      <c r="B222" s="9" t="s">
        <v>16</v>
      </c>
      <c r="C222" s="9" t="s">
        <v>301</v>
      </c>
      <c r="D222" s="10">
        <v>46</v>
      </c>
      <c r="E222" s="9">
        <v>23</v>
      </c>
      <c r="F222" s="9">
        <v>47</v>
      </c>
      <c r="G222" s="14">
        <v>68.849999999999994</v>
      </c>
      <c r="H222" s="14">
        <v>34.424999999999997</v>
      </c>
      <c r="I222" s="24">
        <f t="shared" si="20"/>
        <v>57.424999999999997</v>
      </c>
      <c r="J222" s="9">
        <v>4</v>
      </c>
      <c r="K222" s="9"/>
      <c r="L222" s="26"/>
    </row>
    <row r="223" spans="1:12" s="8" customFormat="1" ht="15" customHeight="1">
      <c r="A223" s="9">
        <v>5</v>
      </c>
      <c r="B223" s="9" t="s">
        <v>16</v>
      </c>
      <c r="C223" s="9" t="s">
        <v>302</v>
      </c>
      <c r="D223" s="10">
        <v>60.5</v>
      </c>
      <c r="E223" s="9">
        <v>30.25</v>
      </c>
      <c r="F223" s="9">
        <v>51</v>
      </c>
      <c r="G223" s="14">
        <v>52.786666666666697</v>
      </c>
      <c r="H223" s="14">
        <v>26.393333333333299</v>
      </c>
      <c r="I223" s="24">
        <f t="shared" si="20"/>
        <v>56.643333333333302</v>
      </c>
      <c r="J223" s="9">
        <v>5</v>
      </c>
      <c r="K223" s="9"/>
      <c r="L223" s="26"/>
    </row>
    <row r="224" spans="1:12" s="8" customFormat="1" ht="15" customHeight="1">
      <c r="A224" s="9">
        <v>6</v>
      </c>
      <c r="B224" s="9" t="s">
        <v>16</v>
      </c>
      <c r="C224" s="9" t="s">
        <v>303</v>
      </c>
      <c r="D224" s="10">
        <v>38</v>
      </c>
      <c r="E224" s="9">
        <v>19</v>
      </c>
      <c r="F224" s="9">
        <v>48</v>
      </c>
      <c r="G224" s="14">
        <v>74.16</v>
      </c>
      <c r="H224" s="14">
        <v>37.08</v>
      </c>
      <c r="I224" s="24">
        <f t="shared" si="20"/>
        <v>56.08</v>
      </c>
      <c r="J224" s="9">
        <v>6</v>
      </c>
      <c r="K224" s="9"/>
      <c r="L224" s="26"/>
    </row>
    <row r="225" spans="1:12" s="8" customFormat="1" ht="15" customHeight="1">
      <c r="A225" s="9"/>
      <c r="B225" s="9"/>
      <c r="C225" s="9"/>
      <c r="D225" s="10"/>
      <c r="E225" s="9"/>
      <c r="F225" s="9"/>
      <c r="G225" s="14"/>
      <c r="H225" s="14"/>
      <c r="I225" s="24"/>
      <c r="J225" s="9"/>
      <c r="K225" s="9"/>
      <c r="L225" s="26"/>
    </row>
    <row r="226" spans="1:12" s="8" customFormat="1" ht="15" customHeight="1">
      <c r="A226" s="9">
        <v>1</v>
      </c>
      <c r="B226" s="9" t="s">
        <v>17</v>
      </c>
      <c r="C226" s="9" t="s">
        <v>304</v>
      </c>
      <c r="D226" s="10">
        <v>85.5</v>
      </c>
      <c r="E226" s="9">
        <v>42.75</v>
      </c>
      <c r="F226" s="9">
        <v>11</v>
      </c>
      <c r="G226" s="14">
        <v>80.349999999999994</v>
      </c>
      <c r="H226" s="14">
        <v>40.174999999999997</v>
      </c>
      <c r="I226" s="25">
        <v>82.924999999999997</v>
      </c>
      <c r="J226" s="6">
        <f>RANK(I226,I$226:I$246,0)</f>
        <v>1</v>
      </c>
      <c r="K226" s="9"/>
      <c r="L226" s="26"/>
    </row>
    <row r="227" spans="1:12" s="8" customFormat="1" ht="15" customHeight="1">
      <c r="A227" s="9">
        <v>2</v>
      </c>
      <c r="B227" s="9" t="s">
        <v>17</v>
      </c>
      <c r="C227" s="9" t="s">
        <v>305</v>
      </c>
      <c r="D227" s="10">
        <v>79</v>
      </c>
      <c r="E227" s="9">
        <v>39.5</v>
      </c>
      <c r="F227" s="9">
        <v>7</v>
      </c>
      <c r="G227" s="14">
        <v>82.9</v>
      </c>
      <c r="H227" s="14">
        <v>41.45</v>
      </c>
      <c r="I227" s="25">
        <v>80.95</v>
      </c>
      <c r="J227" s="6">
        <f t="shared" ref="J227:J246" si="21">RANK(I227,I$226:I$246,0)</f>
        <v>2</v>
      </c>
      <c r="K227" s="9"/>
      <c r="L227" s="26"/>
    </row>
    <row r="228" spans="1:12" s="8" customFormat="1" ht="15" customHeight="1">
      <c r="A228" s="9">
        <v>3</v>
      </c>
      <c r="B228" s="9" t="s">
        <v>17</v>
      </c>
      <c r="C228" s="9" t="s">
        <v>306</v>
      </c>
      <c r="D228" s="10">
        <v>79</v>
      </c>
      <c r="E228" s="9">
        <v>39.5</v>
      </c>
      <c r="F228" s="9">
        <v>21</v>
      </c>
      <c r="G228" s="14">
        <v>80.62</v>
      </c>
      <c r="H228" s="14">
        <v>40.31</v>
      </c>
      <c r="I228" s="25">
        <v>79.81</v>
      </c>
      <c r="J228" s="6">
        <f t="shared" si="21"/>
        <v>3</v>
      </c>
      <c r="K228" s="9"/>
      <c r="L228" s="26"/>
    </row>
    <row r="229" spans="1:12" s="8" customFormat="1" ht="15" customHeight="1">
      <c r="A229" s="9">
        <v>4</v>
      </c>
      <c r="B229" s="9" t="s">
        <v>17</v>
      </c>
      <c r="C229" s="9" t="s">
        <v>307</v>
      </c>
      <c r="D229" s="10">
        <v>76</v>
      </c>
      <c r="E229" s="9">
        <v>38</v>
      </c>
      <c r="F229" s="9">
        <v>4</v>
      </c>
      <c r="G229" s="14">
        <v>82.87</v>
      </c>
      <c r="H229" s="14">
        <v>41.435000000000002</v>
      </c>
      <c r="I229" s="25">
        <v>79.435000000000002</v>
      </c>
      <c r="J229" s="6">
        <f t="shared" si="21"/>
        <v>4</v>
      </c>
      <c r="K229" s="9"/>
      <c r="L229" s="26"/>
    </row>
    <row r="230" spans="1:12" s="8" customFormat="1" ht="15" customHeight="1">
      <c r="A230" s="9">
        <v>5</v>
      </c>
      <c r="B230" s="9" t="s">
        <v>17</v>
      </c>
      <c r="C230" s="9" t="s">
        <v>308</v>
      </c>
      <c r="D230" s="10">
        <v>76</v>
      </c>
      <c r="E230" s="9">
        <v>38</v>
      </c>
      <c r="F230" s="9">
        <v>10</v>
      </c>
      <c r="G230" s="14">
        <v>82.42</v>
      </c>
      <c r="H230" s="14">
        <v>41.21</v>
      </c>
      <c r="I230" s="25">
        <v>79.209999999999994</v>
      </c>
      <c r="J230" s="6">
        <f t="shared" si="21"/>
        <v>5</v>
      </c>
      <c r="K230" s="9"/>
      <c r="L230" s="26"/>
    </row>
    <row r="231" spans="1:12" s="8" customFormat="1" ht="15" customHeight="1">
      <c r="A231" s="9">
        <v>6</v>
      </c>
      <c r="B231" s="9" t="s">
        <v>17</v>
      </c>
      <c r="C231" s="9" t="s">
        <v>309</v>
      </c>
      <c r="D231" s="10">
        <v>76</v>
      </c>
      <c r="E231" s="9">
        <v>38</v>
      </c>
      <c r="F231" s="9">
        <v>1</v>
      </c>
      <c r="G231" s="14">
        <v>81.62</v>
      </c>
      <c r="H231" s="14">
        <v>40.81</v>
      </c>
      <c r="I231" s="25">
        <v>78.81</v>
      </c>
      <c r="J231" s="6">
        <f t="shared" si="21"/>
        <v>6</v>
      </c>
      <c r="K231" s="9"/>
      <c r="L231" s="26"/>
    </row>
    <row r="232" spans="1:12" s="8" customFormat="1" ht="15" customHeight="1">
      <c r="A232" s="9">
        <v>7</v>
      </c>
      <c r="B232" s="9" t="s">
        <v>17</v>
      </c>
      <c r="C232" s="9" t="s">
        <v>310</v>
      </c>
      <c r="D232" s="10">
        <v>75.5</v>
      </c>
      <c r="E232" s="9">
        <v>37.75</v>
      </c>
      <c r="F232" s="9">
        <v>8</v>
      </c>
      <c r="G232" s="14">
        <v>82</v>
      </c>
      <c r="H232" s="14">
        <v>41</v>
      </c>
      <c r="I232" s="25">
        <v>78.75</v>
      </c>
      <c r="J232" s="6">
        <f t="shared" si="21"/>
        <v>7</v>
      </c>
      <c r="K232" s="9"/>
      <c r="L232" s="26"/>
    </row>
    <row r="233" spans="1:12" s="8" customFormat="1" ht="15" customHeight="1">
      <c r="A233" s="9">
        <v>8</v>
      </c>
      <c r="B233" s="9" t="s">
        <v>17</v>
      </c>
      <c r="C233" s="9" t="s">
        <v>311</v>
      </c>
      <c r="D233" s="10">
        <v>73.5</v>
      </c>
      <c r="E233" s="9">
        <v>36.75</v>
      </c>
      <c r="F233" s="9">
        <v>13</v>
      </c>
      <c r="G233" s="14">
        <v>83.6</v>
      </c>
      <c r="H233" s="14">
        <v>41.8</v>
      </c>
      <c r="I233" s="25">
        <v>78.55</v>
      </c>
      <c r="J233" s="6">
        <f t="shared" si="21"/>
        <v>8</v>
      </c>
      <c r="K233" s="9"/>
      <c r="L233" s="26"/>
    </row>
    <row r="234" spans="1:12" s="8" customFormat="1" ht="15" customHeight="1">
      <c r="A234" s="9">
        <v>9</v>
      </c>
      <c r="B234" s="9" t="s">
        <v>17</v>
      </c>
      <c r="C234" s="9" t="s">
        <v>312</v>
      </c>
      <c r="D234" s="10">
        <v>73</v>
      </c>
      <c r="E234" s="9">
        <v>36.5</v>
      </c>
      <c r="F234" s="9">
        <v>20</v>
      </c>
      <c r="G234" s="14">
        <v>83.59</v>
      </c>
      <c r="H234" s="14">
        <v>41.795000000000002</v>
      </c>
      <c r="I234" s="25">
        <v>78.295000000000002</v>
      </c>
      <c r="J234" s="6">
        <f t="shared" si="21"/>
        <v>9</v>
      </c>
      <c r="K234" s="9"/>
      <c r="L234" s="26"/>
    </row>
    <row r="235" spans="1:12" s="8" customFormat="1" ht="15" customHeight="1">
      <c r="A235" s="9">
        <v>10</v>
      </c>
      <c r="B235" s="9" t="s">
        <v>17</v>
      </c>
      <c r="C235" s="9" t="s">
        <v>313</v>
      </c>
      <c r="D235" s="10">
        <v>72</v>
      </c>
      <c r="E235" s="9">
        <v>36</v>
      </c>
      <c r="F235" s="9">
        <v>3</v>
      </c>
      <c r="G235" s="14">
        <v>84.48</v>
      </c>
      <c r="H235" s="14">
        <v>42.24</v>
      </c>
      <c r="I235" s="25">
        <v>78.239999999999995</v>
      </c>
      <c r="J235" s="6">
        <f t="shared" si="21"/>
        <v>10</v>
      </c>
      <c r="K235" s="9"/>
      <c r="L235" s="26"/>
    </row>
    <row r="236" spans="1:12" s="8" customFormat="1" ht="15" customHeight="1">
      <c r="A236" s="9">
        <v>11</v>
      </c>
      <c r="B236" s="9" t="s">
        <v>17</v>
      </c>
      <c r="C236" s="9" t="s">
        <v>314</v>
      </c>
      <c r="D236" s="10">
        <v>74</v>
      </c>
      <c r="E236" s="9">
        <v>37</v>
      </c>
      <c r="F236" s="9">
        <v>16</v>
      </c>
      <c r="G236" s="14">
        <v>82.38</v>
      </c>
      <c r="H236" s="14">
        <v>41.19</v>
      </c>
      <c r="I236" s="25">
        <v>78.19</v>
      </c>
      <c r="J236" s="6">
        <f t="shared" si="21"/>
        <v>11</v>
      </c>
      <c r="K236" s="9"/>
      <c r="L236" s="26"/>
    </row>
    <row r="237" spans="1:12" s="8" customFormat="1" ht="15" customHeight="1">
      <c r="A237" s="9">
        <v>12</v>
      </c>
      <c r="B237" s="9" t="s">
        <v>17</v>
      </c>
      <c r="C237" s="9" t="s">
        <v>315</v>
      </c>
      <c r="D237" s="10">
        <v>75</v>
      </c>
      <c r="E237" s="9">
        <v>37.5</v>
      </c>
      <c r="F237" s="9">
        <v>5</v>
      </c>
      <c r="G237" s="14">
        <v>81.319999999999993</v>
      </c>
      <c r="H237" s="14">
        <v>40.659999999999997</v>
      </c>
      <c r="I237" s="25">
        <v>78.16</v>
      </c>
      <c r="J237" s="6">
        <f t="shared" si="21"/>
        <v>12</v>
      </c>
      <c r="K237" s="9"/>
      <c r="L237" s="26"/>
    </row>
    <row r="238" spans="1:12" s="8" customFormat="1" ht="15" customHeight="1">
      <c r="A238" s="9">
        <v>13</v>
      </c>
      <c r="B238" s="9" t="s">
        <v>17</v>
      </c>
      <c r="C238" s="9" t="s">
        <v>316</v>
      </c>
      <c r="D238" s="10">
        <v>74.5</v>
      </c>
      <c r="E238" s="9">
        <v>37.25</v>
      </c>
      <c r="F238" s="9">
        <v>19</v>
      </c>
      <c r="G238" s="14">
        <v>81.69</v>
      </c>
      <c r="H238" s="14">
        <v>40.844999999999999</v>
      </c>
      <c r="I238" s="25">
        <v>78.094999999999999</v>
      </c>
      <c r="J238" s="6">
        <f t="shared" si="21"/>
        <v>13</v>
      </c>
      <c r="K238" s="9"/>
      <c r="L238" s="26"/>
    </row>
    <row r="239" spans="1:12" s="8" customFormat="1" ht="15" customHeight="1">
      <c r="A239" s="9">
        <v>14</v>
      </c>
      <c r="B239" s="9" t="s">
        <v>17</v>
      </c>
      <c r="C239" s="9" t="s">
        <v>317</v>
      </c>
      <c r="D239" s="10">
        <v>71.5</v>
      </c>
      <c r="E239" s="9">
        <v>35.75</v>
      </c>
      <c r="F239" s="9">
        <v>18</v>
      </c>
      <c r="G239" s="14">
        <v>83.56</v>
      </c>
      <c r="H239" s="14">
        <v>41.78</v>
      </c>
      <c r="I239" s="25">
        <v>77.53</v>
      </c>
      <c r="J239" s="6">
        <f t="shared" si="21"/>
        <v>14</v>
      </c>
      <c r="K239" s="9"/>
      <c r="L239" s="26"/>
    </row>
    <row r="240" spans="1:12" s="8" customFormat="1" ht="15" customHeight="1">
      <c r="A240" s="9">
        <v>15</v>
      </c>
      <c r="B240" s="9" t="s">
        <v>17</v>
      </c>
      <c r="C240" s="9" t="s">
        <v>318</v>
      </c>
      <c r="D240" s="10">
        <v>71.5</v>
      </c>
      <c r="E240" s="9">
        <v>35.75</v>
      </c>
      <c r="F240" s="9">
        <v>6</v>
      </c>
      <c r="G240" s="14">
        <v>83.43</v>
      </c>
      <c r="H240" s="14">
        <v>41.715000000000003</v>
      </c>
      <c r="I240" s="25">
        <v>77.465000000000003</v>
      </c>
      <c r="J240" s="6">
        <f t="shared" si="21"/>
        <v>15</v>
      </c>
      <c r="K240" s="9"/>
      <c r="L240" s="26"/>
    </row>
    <row r="241" spans="1:12" s="8" customFormat="1" ht="15" customHeight="1">
      <c r="A241" s="9">
        <v>16</v>
      </c>
      <c r="B241" s="9" t="s">
        <v>17</v>
      </c>
      <c r="C241" s="9" t="s">
        <v>319</v>
      </c>
      <c r="D241" s="10">
        <v>73.5</v>
      </c>
      <c r="E241" s="9">
        <v>36.75</v>
      </c>
      <c r="F241" s="9">
        <v>12</v>
      </c>
      <c r="G241" s="14">
        <v>80.88</v>
      </c>
      <c r="H241" s="14">
        <v>40.44</v>
      </c>
      <c r="I241" s="25">
        <v>77.19</v>
      </c>
      <c r="J241" s="6">
        <f t="shared" si="21"/>
        <v>16</v>
      </c>
      <c r="K241" s="9"/>
      <c r="L241" s="26"/>
    </row>
    <row r="242" spans="1:12" s="8" customFormat="1" ht="15" customHeight="1">
      <c r="A242" s="9">
        <v>17</v>
      </c>
      <c r="B242" s="9" t="s">
        <v>17</v>
      </c>
      <c r="C242" s="9" t="s">
        <v>320</v>
      </c>
      <c r="D242" s="10">
        <v>72.5</v>
      </c>
      <c r="E242" s="9">
        <v>36.25</v>
      </c>
      <c r="F242" s="9">
        <v>9</v>
      </c>
      <c r="G242" s="14">
        <v>81.87</v>
      </c>
      <c r="H242" s="14">
        <v>40.935000000000002</v>
      </c>
      <c r="I242" s="25">
        <v>77.185000000000002</v>
      </c>
      <c r="J242" s="6">
        <f t="shared" si="21"/>
        <v>17</v>
      </c>
      <c r="K242" s="9"/>
      <c r="L242" s="26"/>
    </row>
    <row r="243" spans="1:12" s="8" customFormat="1" ht="15" customHeight="1">
      <c r="A243" s="9">
        <v>18</v>
      </c>
      <c r="B243" s="9" t="s">
        <v>17</v>
      </c>
      <c r="C243" s="9" t="s">
        <v>321</v>
      </c>
      <c r="D243" s="10">
        <v>71.5</v>
      </c>
      <c r="E243" s="9">
        <v>35.75</v>
      </c>
      <c r="F243" s="9">
        <v>15</v>
      </c>
      <c r="G243" s="14">
        <v>82.74</v>
      </c>
      <c r="H243" s="14">
        <v>41.37</v>
      </c>
      <c r="I243" s="25">
        <v>77.12</v>
      </c>
      <c r="J243" s="6">
        <f t="shared" si="21"/>
        <v>18</v>
      </c>
      <c r="K243" s="9"/>
      <c r="L243" s="26"/>
    </row>
    <row r="244" spans="1:12" s="8" customFormat="1" ht="15" customHeight="1">
      <c r="A244" s="9">
        <v>19</v>
      </c>
      <c r="B244" s="9" t="s">
        <v>17</v>
      </c>
      <c r="C244" s="9" t="s">
        <v>322</v>
      </c>
      <c r="D244" s="10">
        <v>72</v>
      </c>
      <c r="E244" s="9">
        <v>36</v>
      </c>
      <c r="F244" s="9">
        <v>17</v>
      </c>
      <c r="G244" s="14">
        <v>81.28</v>
      </c>
      <c r="H244" s="14">
        <v>40.64</v>
      </c>
      <c r="I244" s="25">
        <v>76.64</v>
      </c>
      <c r="J244" s="6">
        <f t="shared" si="21"/>
        <v>19</v>
      </c>
      <c r="K244" s="9"/>
      <c r="L244" s="26"/>
    </row>
    <row r="245" spans="1:12" s="8" customFormat="1" ht="15" customHeight="1">
      <c r="A245" s="9">
        <v>20</v>
      </c>
      <c r="B245" s="9" t="s">
        <v>17</v>
      </c>
      <c r="C245" s="9" t="s">
        <v>323</v>
      </c>
      <c r="D245" s="10">
        <v>72</v>
      </c>
      <c r="E245" s="9">
        <v>36</v>
      </c>
      <c r="F245" s="9">
        <v>2</v>
      </c>
      <c r="G245" s="14">
        <v>79.09</v>
      </c>
      <c r="H245" s="14">
        <v>39.545000000000002</v>
      </c>
      <c r="I245" s="25">
        <v>75.545000000000002</v>
      </c>
      <c r="J245" s="6">
        <f t="shared" si="21"/>
        <v>20</v>
      </c>
      <c r="K245" s="9"/>
      <c r="L245" s="26"/>
    </row>
    <row r="246" spans="1:12" s="8" customFormat="1" ht="15" customHeight="1">
      <c r="A246" s="9">
        <v>21</v>
      </c>
      <c r="B246" s="6" t="s">
        <v>17</v>
      </c>
      <c r="C246" s="6" t="s">
        <v>324</v>
      </c>
      <c r="D246" s="7">
        <v>72.5</v>
      </c>
      <c r="E246" s="6">
        <v>36.25</v>
      </c>
      <c r="F246" s="6">
        <v>14</v>
      </c>
      <c r="G246" s="13">
        <v>78.47</v>
      </c>
      <c r="H246" s="13">
        <v>39.234999999999999</v>
      </c>
      <c r="I246" s="24">
        <v>75.484999999999999</v>
      </c>
      <c r="J246" s="6">
        <f t="shared" si="21"/>
        <v>21</v>
      </c>
      <c r="K246" s="9"/>
      <c r="L246" s="26"/>
    </row>
    <row r="247" spans="1:12" s="2" customFormat="1" ht="17.25" customHeight="1">
      <c r="A247" s="6"/>
      <c r="B247" s="6"/>
      <c r="C247" s="6"/>
      <c r="D247" s="6"/>
      <c r="E247" s="6"/>
      <c r="F247" s="6"/>
      <c r="G247" s="13"/>
      <c r="H247" s="13"/>
      <c r="I247" s="24"/>
      <c r="J247" s="6"/>
      <c r="K247" s="6"/>
    </row>
    <row r="248" spans="1:12" s="2" customFormat="1" ht="15" customHeight="1">
      <c r="A248" s="6">
        <v>1</v>
      </c>
      <c r="B248" s="6" t="s">
        <v>18</v>
      </c>
      <c r="C248" s="6" t="s">
        <v>345</v>
      </c>
      <c r="D248" s="6">
        <v>80</v>
      </c>
      <c r="E248" s="6">
        <v>40</v>
      </c>
      <c r="F248" s="6">
        <v>35</v>
      </c>
      <c r="G248" s="13">
        <v>83.32</v>
      </c>
      <c r="H248" s="13">
        <v>41.66</v>
      </c>
      <c r="I248" s="24">
        <v>81.66</v>
      </c>
      <c r="J248" s="6">
        <v>1</v>
      </c>
      <c r="K248" s="6"/>
    </row>
    <row r="249" spans="1:12" s="2" customFormat="1" ht="15" customHeight="1">
      <c r="A249" s="6">
        <v>2</v>
      </c>
      <c r="B249" s="6" t="s">
        <v>18</v>
      </c>
      <c r="C249" s="6" t="s">
        <v>346</v>
      </c>
      <c r="D249" s="6">
        <v>77.5</v>
      </c>
      <c r="E249" s="6">
        <v>38.75</v>
      </c>
      <c r="F249" s="6">
        <v>58</v>
      </c>
      <c r="G249" s="13">
        <v>80.680000000000007</v>
      </c>
      <c r="H249" s="13">
        <v>40.340000000000003</v>
      </c>
      <c r="I249" s="24">
        <v>79.09</v>
      </c>
      <c r="J249" s="6">
        <v>2</v>
      </c>
      <c r="K249" s="6"/>
    </row>
    <row r="250" spans="1:12" s="2" customFormat="1" ht="15" customHeight="1">
      <c r="A250" s="6">
        <v>3</v>
      </c>
      <c r="B250" s="6" t="s">
        <v>18</v>
      </c>
      <c r="C250" s="6" t="s">
        <v>347</v>
      </c>
      <c r="D250" s="6">
        <v>72</v>
      </c>
      <c r="E250" s="6">
        <v>36</v>
      </c>
      <c r="F250" s="6">
        <v>32</v>
      </c>
      <c r="G250" s="13">
        <v>83.58</v>
      </c>
      <c r="H250" s="13">
        <v>41.79</v>
      </c>
      <c r="I250" s="24">
        <v>77.789999999999992</v>
      </c>
      <c r="J250" s="6">
        <v>3</v>
      </c>
      <c r="K250" s="6"/>
    </row>
    <row r="251" spans="1:12" s="2" customFormat="1" ht="15" customHeight="1">
      <c r="A251" s="6">
        <v>4</v>
      </c>
      <c r="B251" s="6" t="s">
        <v>18</v>
      </c>
      <c r="C251" s="6" t="s">
        <v>348</v>
      </c>
      <c r="D251" s="6">
        <v>73</v>
      </c>
      <c r="E251" s="6">
        <v>36.5</v>
      </c>
      <c r="F251" s="6">
        <v>44</v>
      </c>
      <c r="G251" s="13">
        <v>82.36</v>
      </c>
      <c r="H251" s="13">
        <v>41.18</v>
      </c>
      <c r="I251" s="24">
        <v>77.680000000000007</v>
      </c>
      <c r="J251" s="6">
        <v>4</v>
      </c>
      <c r="K251" s="6"/>
    </row>
    <row r="252" spans="1:12" s="2" customFormat="1" ht="15" customHeight="1">
      <c r="A252" s="6">
        <v>5</v>
      </c>
      <c r="B252" s="6" t="s">
        <v>18</v>
      </c>
      <c r="C252" s="6" t="s">
        <v>349</v>
      </c>
      <c r="D252" s="6">
        <v>73</v>
      </c>
      <c r="E252" s="6">
        <v>36.5</v>
      </c>
      <c r="F252" s="6">
        <v>1</v>
      </c>
      <c r="G252" s="13">
        <v>80.52</v>
      </c>
      <c r="H252" s="13">
        <v>40.26</v>
      </c>
      <c r="I252" s="24">
        <v>76.759999999999991</v>
      </c>
      <c r="J252" s="6">
        <v>5</v>
      </c>
      <c r="K252" s="6"/>
    </row>
    <row r="253" spans="1:12" s="2" customFormat="1" ht="15" customHeight="1">
      <c r="A253" s="6">
        <v>6</v>
      </c>
      <c r="B253" s="6" t="s">
        <v>18</v>
      </c>
      <c r="C253" s="6" t="s">
        <v>350</v>
      </c>
      <c r="D253" s="6">
        <v>72</v>
      </c>
      <c r="E253" s="6">
        <v>36</v>
      </c>
      <c r="F253" s="6">
        <v>18</v>
      </c>
      <c r="G253" s="13">
        <v>81.44</v>
      </c>
      <c r="H253" s="13">
        <v>40.72</v>
      </c>
      <c r="I253" s="24">
        <v>76.72</v>
      </c>
      <c r="J253" s="6">
        <v>6</v>
      </c>
      <c r="K253" s="6"/>
    </row>
    <row r="254" spans="1:12" s="2" customFormat="1" ht="15" customHeight="1">
      <c r="A254" s="6">
        <v>7</v>
      </c>
      <c r="B254" s="6" t="s">
        <v>18</v>
      </c>
      <c r="C254" s="6" t="s">
        <v>351</v>
      </c>
      <c r="D254" s="6">
        <v>71.5</v>
      </c>
      <c r="E254" s="6">
        <v>35.75</v>
      </c>
      <c r="F254" s="6">
        <v>39</v>
      </c>
      <c r="G254" s="13">
        <v>81.8</v>
      </c>
      <c r="H254" s="13">
        <v>40.9</v>
      </c>
      <c r="I254" s="24">
        <v>76.650000000000006</v>
      </c>
      <c r="J254" s="6">
        <v>7</v>
      </c>
      <c r="K254" s="6"/>
    </row>
    <row r="255" spans="1:12" s="2" customFormat="1" ht="15" customHeight="1">
      <c r="A255" s="6">
        <v>8</v>
      </c>
      <c r="B255" s="6" t="s">
        <v>18</v>
      </c>
      <c r="C255" s="6" t="s">
        <v>352</v>
      </c>
      <c r="D255" s="6">
        <v>70</v>
      </c>
      <c r="E255" s="6">
        <v>35</v>
      </c>
      <c r="F255" s="6">
        <v>34</v>
      </c>
      <c r="G255" s="13">
        <v>81.88</v>
      </c>
      <c r="H255" s="13">
        <v>40.94</v>
      </c>
      <c r="I255" s="24">
        <v>75.94</v>
      </c>
      <c r="J255" s="6">
        <v>8</v>
      </c>
      <c r="K255" s="6"/>
    </row>
    <row r="256" spans="1:12" s="2" customFormat="1" ht="15" customHeight="1">
      <c r="A256" s="6">
        <v>9</v>
      </c>
      <c r="B256" s="6" t="s">
        <v>18</v>
      </c>
      <c r="C256" s="6" t="s">
        <v>353</v>
      </c>
      <c r="D256" s="6">
        <v>70.5</v>
      </c>
      <c r="E256" s="6">
        <v>35.25</v>
      </c>
      <c r="F256" s="6">
        <v>33</v>
      </c>
      <c r="G256" s="13">
        <v>81.239999999999995</v>
      </c>
      <c r="H256" s="13">
        <v>40.619999999999997</v>
      </c>
      <c r="I256" s="24">
        <v>75.87</v>
      </c>
      <c r="J256" s="6">
        <v>9</v>
      </c>
      <c r="K256" s="6"/>
    </row>
    <row r="257" spans="1:11" s="2" customFormat="1" ht="15" customHeight="1">
      <c r="A257" s="6">
        <v>10</v>
      </c>
      <c r="B257" s="6" t="s">
        <v>18</v>
      </c>
      <c r="C257" s="6" t="s">
        <v>354</v>
      </c>
      <c r="D257" s="6">
        <v>67.5</v>
      </c>
      <c r="E257" s="6">
        <v>33.75</v>
      </c>
      <c r="F257" s="6">
        <v>29</v>
      </c>
      <c r="G257" s="13">
        <v>83.7</v>
      </c>
      <c r="H257" s="13">
        <v>41.85</v>
      </c>
      <c r="I257" s="24">
        <v>75.599999999999994</v>
      </c>
      <c r="J257" s="6">
        <v>10</v>
      </c>
      <c r="K257" s="6"/>
    </row>
    <row r="258" spans="1:11" s="2" customFormat="1" ht="15" customHeight="1">
      <c r="A258" s="6">
        <v>11</v>
      </c>
      <c r="B258" s="6" t="s">
        <v>18</v>
      </c>
      <c r="C258" s="6" t="s">
        <v>355</v>
      </c>
      <c r="D258" s="6">
        <v>67</v>
      </c>
      <c r="E258" s="6">
        <v>33.5</v>
      </c>
      <c r="F258" s="6">
        <v>28</v>
      </c>
      <c r="G258" s="13">
        <v>83.98</v>
      </c>
      <c r="H258" s="13">
        <v>41.99</v>
      </c>
      <c r="I258" s="24">
        <v>75.490000000000009</v>
      </c>
      <c r="J258" s="6">
        <v>11</v>
      </c>
      <c r="K258" s="6"/>
    </row>
    <row r="259" spans="1:11" s="2" customFormat="1" ht="15" customHeight="1">
      <c r="A259" s="6">
        <v>12</v>
      </c>
      <c r="B259" s="6" t="s">
        <v>18</v>
      </c>
      <c r="C259" s="6" t="s">
        <v>356</v>
      </c>
      <c r="D259" s="6">
        <v>69.5</v>
      </c>
      <c r="E259" s="6">
        <v>34.75</v>
      </c>
      <c r="F259" s="6">
        <v>54</v>
      </c>
      <c r="G259" s="13">
        <v>81.319999999999993</v>
      </c>
      <c r="H259" s="13">
        <v>40.659999999999997</v>
      </c>
      <c r="I259" s="24">
        <v>75.41</v>
      </c>
      <c r="J259" s="6">
        <v>12</v>
      </c>
      <c r="K259" s="6"/>
    </row>
    <row r="260" spans="1:11" s="2" customFormat="1" ht="15" customHeight="1">
      <c r="A260" s="6">
        <v>13</v>
      </c>
      <c r="B260" s="6" t="s">
        <v>18</v>
      </c>
      <c r="C260" s="6" t="s">
        <v>357</v>
      </c>
      <c r="D260" s="6">
        <v>69.5</v>
      </c>
      <c r="E260" s="6">
        <v>34.75</v>
      </c>
      <c r="F260" s="6">
        <v>61</v>
      </c>
      <c r="G260" s="13">
        <v>81.040000000000006</v>
      </c>
      <c r="H260" s="13">
        <v>40.520000000000003</v>
      </c>
      <c r="I260" s="24">
        <v>75.27000000000001</v>
      </c>
      <c r="J260" s="6">
        <v>13</v>
      </c>
      <c r="K260" s="6"/>
    </row>
    <row r="261" spans="1:11" s="2" customFormat="1" ht="15" customHeight="1">
      <c r="A261" s="6">
        <v>14</v>
      </c>
      <c r="B261" s="6" t="s">
        <v>18</v>
      </c>
      <c r="C261" s="6" t="s">
        <v>358</v>
      </c>
      <c r="D261" s="6">
        <v>66.5</v>
      </c>
      <c r="E261" s="6">
        <v>33.25</v>
      </c>
      <c r="F261" s="6">
        <v>47</v>
      </c>
      <c r="G261" s="13">
        <v>84</v>
      </c>
      <c r="H261" s="13">
        <v>42</v>
      </c>
      <c r="I261" s="24">
        <v>75.25</v>
      </c>
      <c r="J261" s="6">
        <v>14</v>
      </c>
      <c r="K261" s="6"/>
    </row>
    <row r="262" spans="1:11" s="2" customFormat="1" ht="15" customHeight="1">
      <c r="A262" s="6">
        <v>15</v>
      </c>
      <c r="B262" s="6" t="s">
        <v>18</v>
      </c>
      <c r="C262" s="6" t="s">
        <v>359</v>
      </c>
      <c r="D262" s="6">
        <v>69</v>
      </c>
      <c r="E262" s="6">
        <v>34.5</v>
      </c>
      <c r="F262" s="6">
        <v>55</v>
      </c>
      <c r="G262" s="13">
        <v>81.38</v>
      </c>
      <c r="H262" s="13">
        <v>40.69</v>
      </c>
      <c r="I262" s="24">
        <v>75.19</v>
      </c>
      <c r="J262" s="6">
        <v>15</v>
      </c>
      <c r="K262" s="6"/>
    </row>
    <row r="263" spans="1:11" s="2" customFormat="1" ht="15" customHeight="1">
      <c r="A263" s="6">
        <v>16</v>
      </c>
      <c r="B263" s="6" t="s">
        <v>18</v>
      </c>
      <c r="C263" s="6" t="s">
        <v>360</v>
      </c>
      <c r="D263" s="6">
        <v>69</v>
      </c>
      <c r="E263" s="6">
        <v>34.5</v>
      </c>
      <c r="F263" s="6">
        <v>45</v>
      </c>
      <c r="G263" s="13">
        <v>81.22</v>
      </c>
      <c r="H263" s="13">
        <v>40.61</v>
      </c>
      <c r="I263" s="24">
        <v>75.11</v>
      </c>
      <c r="J263" s="6">
        <v>16</v>
      </c>
      <c r="K263" s="6"/>
    </row>
    <row r="264" spans="1:11" s="2" customFormat="1" ht="15" customHeight="1">
      <c r="A264" s="6">
        <v>17</v>
      </c>
      <c r="B264" s="6" t="s">
        <v>18</v>
      </c>
      <c r="C264" s="6" t="s">
        <v>361</v>
      </c>
      <c r="D264" s="6">
        <v>68.5</v>
      </c>
      <c r="E264" s="6">
        <v>34.25</v>
      </c>
      <c r="F264" s="6">
        <v>27</v>
      </c>
      <c r="G264" s="13">
        <v>81.72</v>
      </c>
      <c r="H264" s="13">
        <v>40.86</v>
      </c>
      <c r="I264" s="24">
        <v>75.11</v>
      </c>
      <c r="J264" s="6">
        <v>17</v>
      </c>
      <c r="K264" s="6"/>
    </row>
    <row r="265" spans="1:11" s="2" customFormat="1" ht="15" customHeight="1">
      <c r="A265" s="6">
        <v>18</v>
      </c>
      <c r="B265" s="6" t="s">
        <v>18</v>
      </c>
      <c r="C265" s="6" t="s">
        <v>362</v>
      </c>
      <c r="D265" s="6">
        <v>69</v>
      </c>
      <c r="E265" s="6">
        <v>34.5</v>
      </c>
      <c r="F265" s="6">
        <v>41</v>
      </c>
      <c r="G265" s="13">
        <v>80.48</v>
      </c>
      <c r="H265" s="13">
        <v>40.24</v>
      </c>
      <c r="I265" s="24">
        <v>74.740000000000009</v>
      </c>
      <c r="J265" s="6">
        <v>18</v>
      </c>
      <c r="K265" s="6"/>
    </row>
    <row r="266" spans="1:11" s="2" customFormat="1" ht="15" customHeight="1">
      <c r="A266" s="6">
        <v>19</v>
      </c>
      <c r="B266" s="6" t="s">
        <v>18</v>
      </c>
      <c r="C266" s="6" t="s">
        <v>363</v>
      </c>
      <c r="D266" s="6">
        <v>65.5</v>
      </c>
      <c r="E266" s="6">
        <v>32.75</v>
      </c>
      <c r="F266" s="6">
        <v>22</v>
      </c>
      <c r="G266" s="13">
        <v>83.66</v>
      </c>
      <c r="H266" s="13">
        <v>41.83</v>
      </c>
      <c r="I266" s="24">
        <v>74.58</v>
      </c>
      <c r="J266" s="6">
        <v>19</v>
      </c>
      <c r="K266" s="6"/>
    </row>
    <row r="267" spans="1:11" s="2" customFormat="1" ht="15" customHeight="1">
      <c r="A267" s="6">
        <v>20</v>
      </c>
      <c r="B267" s="6" t="s">
        <v>18</v>
      </c>
      <c r="C267" s="6" t="s">
        <v>364</v>
      </c>
      <c r="D267" s="6">
        <v>68</v>
      </c>
      <c r="E267" s="6">
        <v>34</v>
      </c>
      <c r="F267" s="6">
        <v>12</v>
      </c>
      <c r="G267" s="13">
        <v>80.88</v>
      </c>
      <c r="H267" s="13">
        <v>40.44</v>
      </c>
      <c r="I267" s="24">
        <v>74.44</v>
      </c>
      <c r="J267" s="6">
        <v>20</v>
      </c>
      <c r="K267" s="6"/>
    </row>
    <row r="268" spans="1:11" s="2" customFormat="1" ht="15" customHeight="1">
      <c r="A268" s="6">
        <v>21</v>
      </c>
      <c r="B268" s="6" t="s">
        <v>18</v>
      </c>
      <c r="C268" s="6" t="s">
        <v>365</v>
      </c>
      <c r="D268" s="6">
        <v>68</v>
      </c>
      <c r="E268" s="6">
        <v>34</v>
      </c>
      <c r="F268" s="6">
        <v>13</v>
      </c>
      <c r="G268" s="13">
        <v>80.8</v>
      </c>
      <c r="H268" s="13">
        <v>40.4</v>
      </c>
      <c r="I268" s="24">
        <v>74.400000000000006</v>
      </c>
      <c r="J268" s="6">
        <v>21</v>
      </c>
      <c r="K268" s="6"/>
    </row>
    <row r="269" spans="1:11" s="2" customFormat="1" ht="15" customHeight="1">
      <c r="A269" s="6">
        <v>22</v>
      </c>
      <c r="B269" s="6" t="s">
        <v>18</v>
      </c>
      <c r="C269" s="6" t="s">
        <v>366</v>
      </c>
      <c r="D269" s="6">
        <v>67.5</v>
      </c>
      <c r="E269" s="6">
        <v>33.75</v>
      </c>
      <c r="F269" s="6">
        <v>21</v>
      </c>
      <c r="G269" s="13">
        <v>81.239999999999995</v>
      </c>
      <c r="H269" s="13">
        <v>40.619999999999997</v>
      </c>
      <c r="I269" s="24">
        <v>74.37</v>
      </c>
      <c r="J269" s="6">
        <v>22</v>
      </c>
      <c r="K269" s="6"/>
    </row>
    <row r="270" spans="1:11" s="2" customFormat="1" ht="15" customHeight="1">
      <c r="A270" s="6">
        <v>23</v>
      </c>
      <c r="B270" s="6" t="s">
        <v>18</v>
      </c>
      <c r="C270" s="6" t="s">
        <v>367</v>
      </c>
      <c r="D270" s="6">
        <v>67.5</v>
      </c>
      <c r="E270" s="6">
        <v>33.75</v>
      </c>
      <c r="F270" s="6">
        <v>36</v>
      </c>
      <c r="G270" s="13">
        <v>81.14</v>
      </c>
      <c r="H270" s="13">
        <v>40.57</v>
      </c>
      <c r="I270" s="24">
        <v>74.319999999999993</v>
      </c>
      <c r="J270" s="6">
        <v>23</v>
      </c>
      <c r="K270" s="6"/>
    </row>
    <row r="271" spans="1:11" s="2" customFormat="1" ht="15" customHeight="1">
      <c r="A271" s="6">
        <v>24</v>
      </c>
      <c r="B271" s="6" t="s">
        <v>18</v>
      </c>
      <c r="C271" s="6" t="s">
        <v>368</v>
      </c>
      <c r="D271" s="6">
        <v>67.5</v>
      </c>
      <c r="E271" s="6">
        <v>33.75</v>
      </c>
      <c r="F271" s="6">
        <v>25</v>
      </c>
      <c r="G271" s="13">
        <v>80.86</v>
      </c>
      <c r="H271" s="13">
        <v>40.43</v>
      </c>
      <c r="I271" s="24">
        <v>74.180000000000007</v>
      </c>
      <c r="J271" s="6">
        <v>24</v>
      </c>
      <c r="K271" s="6"/>
    </row>
    <row r="272" spans="1:11" s="2" customFormat="1" ht="15" customHeight="1">
      <c r="A272" s="6">
        <v>25</v>
      </c>
      <c r="B272" s="6" t="s">
        <v>18</v>
      </c>
      <c r="C272" s="6" t="s">
        <v>369</v>
      </c>
      <c r="D272" s="6">
        <v>67.5</v>
      </c>
      <c r="E272" s="6">
        <v>33.75</v>
      </c>
      <c r="F272" s="6">
        <v>42</v>
      </c>
      <c r="G272" s="13">
        <v>80.7</v>
      </c>
      <c r="H272" s="13">
        <v>40.35</v>
      </c>
      <c r="I272" s="24">
        <v>74.099999999999994</v>
      </c>
      <c r="J272" s="6">
        <v>25</v>
      </c>
      <c r="K272" s="6"/>
    </row>
    <row r="273" spans="1:11" s="2" customFormat="1" ht="15" customHeight="1">
      <c r="A273" s="6">
        <v>26</v>
      </c>
      <c r="B273" s="6" t="s">
        <v>18</v>
      </c>
      <c r="C273" s="6" t="s">
        <v>370</v>
      </c>
      <c r="D273" s="6">
        <v>65.5</v>
      </c>
      <c r="E273" s="6">
        <v>32.75</v>
      </c>
      <c r="F273" s="6">
        <v>31</v>
      </c>
      <c r="G273" s="13">
        <v>82.3</v>
      </c>
      <c r="H273" s="13">
        <v>41.15</v>
      </c>
      <c r="I273" s="24">
        <v>73.900000000000006</v>
      </c>
      <c r="J273" s="6">
        <v>26</v>
      </c>
      <c r="K273" s="6"/>
    </row>
    <row r="274" spans="1:11" s="2" customFormat="1" ht="15" customHeight="1">
      <c r="A274" s="6">
        <v>27</v>
      </c>
      <c r="B274" s="6" t="s">
        <v>18</v>
      </c>
      <c r="C274" s="6" t="s">
        <v>371</v>
      </c>
      <c r="D274" s="6">
        <v>66.5</v>
      </c>
      <c r="E274" s="6">
        <v>33.25</v>
      </c>
      <c r="F274" s="6">
        <v>30</v>
      </c>
      <c r="G274" s="13">
        <v>81.260000000000005</v>
      </c>
      <c r="H274" s="13">
        <v>40.630000000000003</v>
      </c>
      <c r="I274" s="24">
        <v>73.88</v>
      </c>
      <c r="J274" s="6">
        <v>27</v>
      </c>
      <c r="K274" s="6"/>
    </row>
    <row r="275" spans="1:11" s="2" customFormat="1" ht="15" customHeight="1">
      <c r="A275" s="6">
        <v>28</v>
      </c>
      <c r="B275" s="6" t="s">
        <v>18</v>
      </c>
      <c r="C275" s="6" t="s">
        <v>372</v>
      </c>
      <c r="D275" s="6">
        <v>66.5</v>
      </c>
      <c r="E275" s="6">
        <v>33.25</v>
      </c>
      <c r="F275" s="6">
        <v>15</v>
      </c>
      <c r="G275" s="13">
        <v>81.14</v>
      </c>
      <c r="H275" s="13">
        <v>40.57</v>
      </c>
      <c r="I275" s="24">
        <v>73.819999999999993</v>
      </c>
      <c r="J275" s="6">
        <v>28</v>
      </c>
      <c r="K275" s="6"/>
    </row>
    <row r="276" spans="1:11" s="2" customFormat="1" ht="15" customHeight="1">
      <c r="A276" s="6">
        <v>29</v>
      </c>
      <c r="B276" s="6" t="s">
        <v>18</v>
      </c>
      <c r="C276" s="6" t="s">
        <v>373</v>
      </c>
      <c r="D276" s="6">
        <v>66.5</v>
      </c>
      <c r="E276" s="6">
        <v>33.25</v>
      </c>
      <c r="F276" s="6">
        <v>37</v>
      </c>
      <c r="G276" s="13">
        <v>81.14</v>
      </c>
      <c r="H276" s="13">
        <v>40.57</v>
      </c>
      <c r="I276" s="24">
        <v>73.819999999999993</v>
      </c>
      <c r="J276" s="6">
        <v>28</v>
      </c>
      <c r="K276" s="6"/>
    </row>
    <row r="277" spans="1:11" s="2" customFormat="1" ht="15" customHeight="1">
      <c r="A277" s="6">
        <v>30</v>
      </c>
      <c r="B277" s="6" t="s">
        <v>18</v>
      </c>
      <c r="C277" s="6" t="s">
        <v>374</v>
      </c>
      <c r="D277" s="6">
        <v>66.5</v>
      </c>
      <c r="E277" s="6">
        <v>33.25</v>
      </c>
      <c r="F277" s="6">
        <v>16</v>
      </c>
      <c r="G277" s="13">
        <v>81.02</v>
      </c>
      <c r="H277" s="13">
        <v>40.51</v>
      </c>
      <c r="I277" s="24">
        <v>73.759999999999991</v>
      </c>
      <c r="J277" s="6">
        <v>30</v>
      </c>
      <c r="K277" s="6"/>
    </row>
    <row r="278" spans="1:11" s="2" customFormat="1" ht="15" customHeight="1">
      <c r="A278" s="6">
        <v>31</v>
      </c>
      <c r="B278" s="6" t="s">
        <v>18</v>
      </c>
      <c r="C278" s="6" t="s">
        <v>375</v>
      </c>
      <c r="D278" s="6">
        <v>68.5</v>
      </c>
      <c r="E278" s="6">
        <v>34.25</v>
      </c>
      <c r="F278" s="6">
        <v>7</v>
      </c>
      <c r="G278" s="13">
        <v>78.900000000000006</v>
      </c>
      <c r="H278" s="13">
        <v>39.450000000000003</v>
      </c>
      <c r="I278" s="24">
        <v>73.7</v>
      </c>
      <c r="J278" s="6">
        <v>31</v>
      </c>
      <c r="K278" s="6"/>
    </row>
    <row r="279" spans="1:11" s="2" customFormat="1" ht="15" customHeight="1">
      <c r="A279" s="6">
        <v>32</v>
      </c>
      <c r="B279" s="6" t="s">
        <v>18</v>
      </c>
      <c r="C279" s="6" t="s">
        <v>376</v>
      </c>
      <c r="D279" s="6">
        <v>66.5</v>
      </c>
      <c r="E279" s="6">
        <v>33.25</v>
      </c>
      <c r="F279" s="6">
        <v>50</v>
      </c>
      <c r="G279" s="13">
        <v>80.86</v>
      </c>
      <c r="H279" s="13">
        <v>40.43</v>
      </c>
      <c r="I279" s="24">
        <v>73.680000000000007</v>
      </c>
      <c r="J279" s="6">
        <v>32</v>
      </c>
      <c r="K279" s="6"/>
    </row>
    <row r="280" spans="1:11" s="2" customFormat="1" ht="15" customHeight="1">
      <c r="A280" s="6">
        <v>33</v>
      </c>
      <c r="B280" s="6" t="s">
        <v>18</v>
      </c>
      <c r="C280" s="6" t="s">
        <v>377</v>
      </c>
      <c r="D280" s="6">
        <v>66.5</v>
      </c>
      <c r="E280" s="6">
        <v>33.25</v>
      </c>
      <c r="F280" s="6">
        <v>57</v>
      </c>
      <c r="G280" s="13">
        <v>80.86</v>
      </c>
      <c r="H280" s="13">
        <v>40.43</v>
      </c>
      <c r="I280" s="24">
        <v>73.680000000000007</v>
      </c>
      <c r="J280" s="6">
        <v>32</v>
      </c>
      <c r="K280" s="6"/>
    </row>
    <row r="281" spans="1:11" s="2" customFormat="1" ht="15" customHeight="1">
      <c r="A281" s="6">
        <v>34</v>
      </c>
      <c r="B281" s="6" t="s">
        <v>18</v>
      </c>
      <c r="C281" s="6" t="s">
        <v>378</v>
      </c>
      <c r="D281" s="6">
        <v>66.5</v>
      </c>
      <c r="E281" s="6">
        <v>33.25</v>
      </c>
      <c r="F281" s="6">
        <v>26</v>
      </c>
      <c r="G281" s="13">
        <v>80.72</v>
      </c>
      <c r="H281" s="13">
        <v>40.36</v>
      </c>
      <c r="I281" s="24">
        <v>73.61</v>
      </c>
      <c r="J281" s="6">
        <v>34</v>
      </c>
      <c r="K281" s="6"/>
    </row>
    <row r="282" spans="1:11" s="2" customFormat="1" ht="15" customHeight="1">
      <c r="A282" s="6">
        <v>35</v>
      </c>
      <c r="B282" s="6" t="s">
        <v>18</v>
      </c>
      <c r="C282" s="6" t="s">
        <v>379</v>
      </c>
      <c r="D282" s="6">
        <v>64.5</v>
      </c>
      <c r="E282" s="6">
        <v>32.25</v>
      </c>
      <c r="F282" s="6">
        <v>51</v>
      </c>
      <c r="G282" s="13">
        <v>82.7</v>
      </c>
      <c r="H282" s="13">
        <v>41.35</v>
      </c>
      <c r="I282" s="24">
        <v>73.599999999999994</v>
      </c>
      <c r="J282" s="6">
        <v>35</v>
      </c>
      <c r="K282" s="6"/>
    </row>
    <row r="283" spans="1:11" s="2" customFormat="1" ht="15" customHeight="1">
      <c r="A283" s="6">
        <v>36</v>
      </c>
      <c r="B283" s="6" t="s">
        <v>18</v>
      </c>
      <c r="C283" s="6" t="s">
        <v>380</v>
      </c>
      <c r="D283" s="6">
        <v>64.5</v>
      </c>
      <c r="E283" s="6">
        <v>32.25</v>
      </c>
      <c r="F283" s="6">
        <v>48</v>
      </c>
      <c r="G283" s="13">
        <v>82.68</v>
      </c>
      <c r="H283" s="13">
        <v>41.34</v>
      </c>
      <c r="I283" s="24">
        <v>73.59</v>
      </c>
      <c r="J283" s="6">
        <v>36</v>
      </c>
      <c r="K283" s="6"/>
    </row>
    <row r="284" spans="1:11" s="2" customFormat="1" ht="15" customHeight="1">
      <c r="A284" s="6">
        <v>37</v>
      </c>
      <c r="B284" s="6" t="s">
        <v>18</v>
      </c>
      <c r="C284" s="6" t="s">
        <v>381</v>
      </c>
      <c r="D284" s="6">
        <v>66.5</v>
      </c>
      <c r="E284" s="6">
        <v>33.25</v>
      </c>
      <c r="F284" s="6">
        <v>6</v>
      </c>
      <c r="G284" s="13">
        <v>80.42</v>
      </c>
      <c r="H284" s="13">
        <v>40.21</v>
      </c>
      <c r="I284" s="24">
        <v>73.460000000000008</v>
      </c>
      <c r="J284" s="6">
        <v>37</v>
      </c>
      <c r="K284" s="6"/>
    </row>
    <row r="285" spans="1:11" s="2" customFormat="1" ht="15" customHeight="1">
      <c r="A285" s="6">
        <v>38</v>
      </c>
      <c r="B285" s="6" t="s">
        <v>18</v>
      </c>
      <c r="C285" s="6" t="s">
        <v>382</v>
      </c>
      <c r="D285" s="6">
        <v>64.5</v>
      </c>
      <c r="E285" s="6">
        <v>32.25</v>
      </c>
      <c r="F285" s="6">
        <v>40</v>
      </c>
      <c r="G285" s="13">
        <v>81.5</v>
      </c>
      <c r="H285" s="13">
        <v>40.75</v>
      </c>
      <c r="I285" s="24">
        <v>73</v>
      </c>
      <c r="J285" s="6">
        <v>38</v>
      </c>
      <c r="K285" s="6"/>
    </row>
    <row r="286" spans="1:11" s="2" customFormat="1" ht="15" customHeight="1">
      <c r="A286" s="6">
        <v>39</v>
      </c>
      <c r="B286" s="6" t="s">
        <v>18</v>
      </c>
      <c r="C286" s="6" t="s">
        <v>383</v>
      </c>
      <c r="D286" s="6">
        <v>64</v>
      </c>
      <c r="E286" s="6">
        <v>32</v>
      </c>
      <c r="F286" s="6">
        <v>3</v>
      </c>
      <c r="G286" s="13">
        <v>81.96</v>
      </c>
      <c r="H286" s="13">
        <v>40.98</v>
      </c>
      <c r="I286" s="24">
        <v>72.97999999999999</v>
      </c>
      <c r="J286" s="6">
        <v>39</v>
      </c>
      <c r="K286" s="6"/>
    </row>
    <row r="287" spans="1:11" s="2" customFormat="1" ht="15" customHeight="1">
      <c r="A287" s="6">
        <v>40</v>
      </c>
      <c r="B287" s="6" t="s">
        <v>18</v>
      </c>
      <c r="C287" s="6" t="s">
        <v>384</v>
      </c>
      <c r="D287" s="6">
        <v>64</v>
      </c>
      <c r="E287" s="6">
        <v>32</v>
      </c>
      <c r="F287" s="6">
        <v>46</v>
      </c>
      <c r="G287" s="13">
        <v>81.8</v>
      </c>
      <c r="H287" s="13">
        <v>40.9</v>
      </c>
      <c r="I287" s="24">
        <v>72.900000000000006</v>
      </c>
      <c r="J287" s="6">
        <v>40</v>
      </c>
      <c r="K287" s="6"/>
    </row>
    <row r="288" spans="1:11" s="2" customFormat="1" ht="15" customHeight="1">
      <c r="A288" s="6">
        <v>41</v>
      </c>
      <c r="B288" s="6" t="s">
        <v>18</v>
      </c>
      <c r="C288" s="6" t="s">
        <v>385</v>
      </c>
      <c r="D288" s="6">
        <v>64</v>
      </c>
      <c r="E288" s="6">
        <v>32</v>
      </c>
      <c r="F288" s="6">
        <v>10</v>
      </c>
      <c r="G288" s="13">
        <v>81.44</v>
      </c>
      <c r="H288" s="13">
        <v>40.72</v>
      </c>
      <c r="I288" s="24">
        <v>72.72</v>
      </c>
      <c r="J288" s="6">
        <v>41</v>
      </c>
      <c r="K288" s="6"/>
    </row>
    <row r="289" spans="1:11" s="2" customFormat="1" ht="15" customHeight="1">
      <c r="A289" s="6">
        <v>42</v>
      </c>
      <c r="B289" s="6" t="s">
        <v>18</v>
      </c>
      <c r="C289" s="6" t="s">
        <v>386</v>
      </c>
      <c r="D289" s="6">
        <v>64.5</v>
      </c>
      <c r="E289" s="6">
        <v>32.25</v>
      </c>
      <c r="F289" s="6">
        <v>17</v>
      </c>
      <c r="G289" s="13">
        <v>80.680000000000007</v>
      </c>
      <c r="H289" s="13">
        <v>40.340000000000003</v>
      </c>
      <c r="I289" s="24">
        <v>72.59</v>
      </c>
      <c r="J289" s="6">
        <v>42</v>
      </c>
      <c r="K289" s="6"/>
    </row>
    <row r="290" spans="1:11" s="2" customFormat="1" ht="15" customHeight="1">
      <c r="A290" s="6">
        <v>43</v>
      </c>
      <c r="B290" s="6" t="s">
        <v>18</v>
      </c>
      <c r="C290" s="6" t="s">
        <v>387</v>
      </c>
      <c r="D290" s="6">
        <v>64.5</v>
      </c>
      <c r="E290" s="6">
        <v>32.25</v>
      </c>
      <c r="F290" s="6">
        <v>38</v>
      </c>
      <c r="G290" s="13">
        <v>80.680000000000007</v>
      </c>
      <c r="H290" s="13">
        <v>40.340000000000003</v>
      </c>
      <c r="I290" s="24">
        <v>72.59</v>
      </c>
      <c r="J290" s="6">
        <v>42</v>
      </c>
      <c r="K290" s="6"/>
    </row>
    <row r="291" spans="1:11" s="2" customFormat="1" ht="15" customHeight="1">
      <c r="A291" s="6">
        <v>44</v>
      </c>
      <c r="B291" s="6" t="s">
        <v>18</v>
      </c>
      <c r="C291" s="6" t="s">
        <v>388</v>
      </c>
      <c r="D291" s="6">
        <v>64</v>
      </c>
      <c r="E291" s="6">
        <v>32</v>
      </c>
      <c r="F291" s="6">
        <v>52</v>
      </c>
      <c r="G291" s="13">
        <v>81.180000000000007</v>
      </c>
      <c r="H291" s="13">
        <v>40.590000000000003</v>
      </c>
      <c r="I291" s="24">
        <v>72.59</v>
      </c>
      <c r="J291" s="6">
        <v>44</v>
      </c>
      <c r="K291" s="6"/>
    </row>
    <row r="292" spans="1:11" s="2" customFormat="1" ht="15" customHeight="1">
      <c r="A292" s="6">
        <v>45</v>
      </c>
      <c r="B292" s="6" t="s">
        <v>18</v>
      </c>
      <c r="C292" s="6" t="s">
        <v>389</v>
      </c>
      <c r="D292" s="6">
        <v>65</v>
      </c>
      <c r="E292" s="6">
        <v>32.5</v>
      </c>
      <c r="F292" s="6">
        <v>4</v>
      </c>
      <c r="G292" s="13">
        <v>80.099999999999994</v>
      </c>
      <c r="H292" s="13">
        <v>40.049999999999997</v>
      </c>
      <c r="I292" s="24">
        <v>72.55</v>
      </c>
      <c r="J292" s="6">
        <v>45</v>
      </c>
      <c r="K292" s="6"/>
    </row>
    <row r="293" spans="1:11" s="2" customFormat="1" ht="15" customHeight="1">
      <c r="A293" s="6">
        <v>46</v>
      </c>
      <c r="B293" s="6" t="s">
        <v>18</v>
      </c>
      <c r="C293" s="6" t="s">
        <v>390</v>
      </c>
      <c r="D293" s="6">
        <v>64</v>
      </c>
      <c r="E293" s="6">
        <v>32</v>
      </c>
      <c r="F293" s="6">
        <v>49</v>
      </c>
      <c r="G293" s="13">
        <v>81.040000000000006</v>
      </c>
      <c r="H293" s="13">
        <v>40.520000000000003</v>
      </c>
      <c r="I293" s="24">
        <v>72.52000000000001</v>
      </c>
      <c r="J293" s="6">
        <v>46</v>
      </c>
      <c r="K293" s="6"/>
    </row>
    <row r="294" spans="1:11" s="2" customFormat="1" ht="15" customHeight="1">
      <c r="A294" s="6">
        <v>47</v>
      </c>
      <c r="B294" s="6" t="s">
        <v>18</v>
      </c>
      <c r="C294" s="6" t="s">
        <v>391</v>
      </c>
      <c r="D294" s="6">
        <v>64</v>
      </c>
      <c r="E294" s="6">
        <v>32</v>
      </c>
      <c r="F294" s="6">
        <v>23</v>
      </c>
      <c r="G294" s="13">
        <v>80.84</v>
      </c>
      <c r="H294" s="13">
        <v>40.42</v>
      </c>
      <c r="I294" s="24">
        <v>72.42</v>
      </c>
      <c r="J294" s="6">
        <v>47</v>
      </c>
      <c r="K294" s="6"/>
    </row>
    <row r="295" spans="1:11" s="2" customFormat="1" ht="15" customHeight="1">
      <c r="A295" s="6">
        <v>48</v>
      </c>
      <c r="B295" s="6" t="s">
        <v>18</v>
      </c>
      <c r="C295" s="6" t="s">
        <v>392</v>
      </c>
      <c r="D295" s="6">
        <v>65.5</v>
      </c>
      <c r="E295" s="6">
        <v>32.75</v>
      </c>
      <c r="F295" s="6">
        <v>11</v>
      </c>
      <c r="G295" s="13">
        <v>79.3</v>
      </c>
      <c r="H295" s="13">
        <v>39.65</v>
      </c>
      <c r="I295" s="24">
        <v>72.400000000000006</v>
      </c>
      <c r="J295" s="6">
        <v>48</v>
      </c>
      <c r="K295" s="6"/>
    </row>
    <row r="296" spans="1:11" s="2" customFormat="1" ht="15" customHeight="1">
      <c r="A296" s="6">
        <v>49</v>
      </c>
      <c r="B296" s="6" t="s">
        <v>18</v>
      </c>
      <c r="C296" s="6" t="s">
        <v>393</v>
      </c>
      <c r="D296" s="6">
        <v>62.5</v>
      </c>
      <c r="E296" s="6">
        <v>31.25</v>
      </c>
      <c r="F296" s="6">
        <v>5</v>
      </c>
      <c r="G296" s="13">
        <v>82.12</v>
      </c>
      <c r="H296" s="13">
        <v>41.06</v>
      </c>
      <c r="I296" s="24">
        <v>72.31</v>
      </c>
      <c r="J296" s="6">
        <v>49</v>
      </c>
      <c r="K296" s="6"/>
    </row>
    <row r="297" spans="1:11" s="2" customFormat="1" ht="15" customHeight="1">
      <c r="A297" s="6">
        <v>50</v>
      </c>
      <c r="B297" s="6" t="s">
        <v>18</v>
      </c>
      <c r="C297" s="6" t="s">
        <v>394</v>
      </c>
      <c r="D297" s="6">
        <v>64</v>
      </c>
      <c r="E297" s="6">
        <v>32</v>
      </c>
      <c r="F297" s="6">
        <v>9</v>
      </c>
      <c r="G297" s="13">
        <v>80.48</v>
      </c>
      <c r="H297" s="13">
        <v>40.24</v>
      </c>
      <c r="I297" s="24">
        <v>72.240000000000009</v>
      </c>
      <c r="J297" s="6">
        <v>50</v>
      </c>
      <c r="K297" s="6"/>
    </row>
    <row r="298" spans="1:11" s="2" customFormat="1" ht="15" customHeight="1">
      <c r="A298" s="6">
        <v>51</v>
      </c>
      <c r="B298" s="6" t="s">
        <v>18</v>
      </c>
      <c r="C298" s="6" t="s">
        <v>395</v>
      </c>
      <c r="D298" s="6">
        <v>62.5</v>
      </c>
      <c r="E298" s="6">
        <v>31.25</v>
      </c>
      <c r="F298" s="6">
        <v>8</v>
      </c>
      <c r="G298" s="13">
        <v>81.94</v>
      </c>
      <c r="H298" s="13">
        <v>40.97</v>
      </c>
      <c r="I298" s="24">
        <v>72.22</v>
      </c>
      <c r="J298" s="6">
        <v>51</v>
      </c>
      <c r="K298" s="6"/>
    </row>
    <row r="299" spans="1:11" s="2" customFormat="1" ht="15" customHeight="1">
      <c r="A299" s="6">
        <v>52</v>
      </c>
      <c r="B299" s="6" t="s">
        <v>18</v>
      </c>
      <c r="C299" s="6" t="s">
        <v>396</v>
      </c>
      <c r="D299" s="6">
        <v>63</v>
      </c>
      <c r="E299" s="6">
        <v>31.5</v>
      </c>
      <c r="F299" s="6">
        <v>53</v>
      </c>
      <c r="G299" s="13">
        <v>81.260000000000005</v>
      </c>
      <c r="H299" s="13">
        <v>40.630000000000003</v>
      </c>
      <c r="I299" s="24">
        <v>72.13</v>
      </c>
      <c r="J299" s="6">
        <v>52</v>
      </c>
      <c r="K299" s="6"/>
    </row>
    <row r="300" spans="1:11" s="2" customFormat="1" ht="15" customHeight="1">
      <c r="A300" s="6">
        <v>53</v>
      </c>
      <c r="B300" s="6" t="s">
        <v>18</v>
      </c>
      <c r="C300" s="6" t="s">
        <v>397</v>
      </c>
      <c r="D300" s="6">
        <v>63</v>
      </c>
      <c r="E300" s="6">
        <v>31.5</v>
      </c>
      <c r="F300" s="6">
        <v>59</v>
      </c>
      <c r="G300" s="13">
        <v>81.239999999999995</v>
      </c>
      <c r="H300" s="13">
        <v>40.619999999999997</v>
      </c>
      <c r="I300" s="24">
        <v>72.12</v>
      </c>
      <c r="J300" s="6">
        <v>53</v>
      </c>
      <c r="K300" s="6"/>
    </row>
    <row r="301" spans="1:11" s="2" customFormat="1" ht="15" customHeight="1">
      <c r="A301" s="6">
        <v>54</v>
      </c>
      <c r="B301" s="6" t="s">
        <v>18</v>
      </c>
      <c r="C301" s="6" t="s">
        <v>398</v>
      </c>
      <c r="D301" s="6">
        <v>62.5</v>
      </c>
      <c r="E301" s="6">
        <v>31.25</v>
      </c>
      <c r="F301" s="6">
        <v>43</v>
      </c>
      <c r="G301" s="13">
        <v>81.680000000000007</v>
      </c>
      <c r="H301" s="13">
        <v>40.840000000000003</v>
      </c>
      <c r="I301" s="24">
        <v>72.09</v>
      </c>
      <c r="J301" s="6">
        <v>54</v>
      </c>
      <c r="K301" s="6"/>
    </row>
    <row r="302" spans="1:11" s="2" customFormat="1" ht="15" customHeight="1">
      <c r="A302" s="6">
        <v>55</v>
      </c>
      <c r="B302" s="6" t="s">
        <v>18</v>
      </c>
      <c r="C302" s="6" t="s">
        <v>399</v>
      </c>
      <c r="D302" s="6">
        <v>63</v>
      </c>
      <c r="E302" s="6">
        <v>31.5</v>
      </c>
      <c r="F302" s="6">
        <v>56</v>
      </c>
      <c r="G302" s="13">
        <v>81.08</v>
      </c>
      <c r="H302" s="13">
        <v>40.54</v>
      </c>
      <c r="I302" s="24">
        <v>72.039999999999992</v>
      </c>
      <c r="J302" s="6">
        <v>55</v>
      </c>
      <c r="K302" s="6"/>
    </row>
    <row r="303" spans="1:11" s="2" customFormat="1" ht="15" customHeight="1">
      <c r="A303" s="6">
        <v>56</v>
      </c>
      <c r="B303" s="6" t="s">
        <v>18</v>
      </c>
      <c r="C303" s="6" t="s">
        <v>400</v>
      </c>
      <c r="D303" s="6">
        <v>63</v>
      </c>
      <c r="E303" s="6">
        <v>31.5</v>
      </c>
      <c r="F303" s="6">
        <v>19</v>
      </c>
      <c r="G303" s="13">
        <v>80.38</v>
      </c>
      <c r="H303" s="13">
        <v>40.19</v>
      </c>
      <c r="I303" s="24">
        <v>71.69</v>
      </c>
      <c r="J303" s="6">
        <v>56</v>
      </c>
      <c r="K303" s="6"/>
    </row>
    <row r="304" spans="1:11" s="2" customFormat="1" ht="15" customHeight="1">
      <c r="A304" s="6">
        <v>57</v>
      </c>
      <c r="B304" s="6" t="s">
        <v>18</v>
      </c>
      <c r="C304" s="6" t="s">
        <v>401</v>
      </c>
      <c r="D304" s="6">
        <v>63.5</v>
      </c>
      <c r="E304" s="6">
        <v>31.75</v>
      </c>
      <c r="F304" s="6">
        <v>14</v>
      </c>
      <c r="G304" s="13">
        <v>79.48</v>
      </c>
      <c r="H304" s="13">
        <v>39.74</v>
      </c>
      <c r="I304" s="24">
        <v>71.490000000000009</v>
      </c>
      <c r="J304" s="6">
        <v>57</v>
      </c>
      <c r="K304" s="6"/>
    </row>
    <row r="305" spans="1:11" s="2" customFormat="1" ht="15" customHeight="1">
      <c r="A305" s="6">
        <v>58</v>
      </c>
      <c r="B305" s="6" t="s">
        <v>18</v>
      </c>
      <c r="C305" s="6" t="s">
        <v>402</v>
      </c>
      <c r="D305" s="6">
        <v>62.5</v>
      </c>
      <c r="E305" s="6">
        <v>31.25</v>
      </c>
      <c r="F305" s="6">
        <v>24</v>
      </c>
      <c r="G305" s="13">
        <v>79.959999999999994</v>
      </c>
      <c r="H305" s="13">
        <v>39.979999999999997</v>
      </c>
      <c r="I305" s="24">
        <v>71.22999999999999</v>
      </c>
      <c r="J305" s="6">
        <v>58</v>
      </c>
      <c r="K305" s="6"/>
    </row>
    <row r="306" spans="1:11" s="2" customFormat="1" ht="15" customHeight="1">
      <c r="A306" s="6">
        <v>59</v>
      </c>
      <c r="B306" s="6" t="s">
        <v>18</v>
      </c>
      <c r="C306" s="6" t="s">
        <v>403</v>
      </c>
      <c r="D306" s="6">
        <v>64</v>
      </c>
      <c r="E306" s="6">
        <v>32</v>
      </c>
      <c r="F306" s="6">
        <v>2</v>
      </c>
      <c r="G306" s="13">
        <v>78.3</v>
      </c>
      <c r="H306" s="13">
        <v>39.15</v>
      </c>
      <c r="I306" s="24">
        <v>71.150000000000006</v>
      </c>
      <c r="J306" s="6">
        <v>59</v>
      </c>
      <c r="K306" s="6"/>
    </row>
    <row r="307" spans="1:11" s="2" customFormat="1" ht="15" customHeight="1">
      <c r="A307" s="6">
        <v>60</v>
      </c>
      <c r="B307" s="6" t="s">
        <v>18</v>
      </c>
      <c r="C307" s="6" t="s">
        <v>404</v>
      </c>
      <c r="D307" s="6">
        <v>66</v>
      </c>
      <c r="E307" s="6">
        <v>33</v>
      </c>
      <c r="F307" s="6" t="s">
        <v>83</v>
      </c>
      <c r="G307" s="13" t="s">
        <v>84</v>
      </c>
      <c r="H307" s="13">
        <v>0</v>
      </c>
      <c r="I307" s="24">
        <v>33</v>
      </c>
      <c r="J307" s="6">
        <v>60</v>
      </c>
      <c r="K307" s="6"/>
    </row>
    <row r="308" spans="1:11" s="2" customFormat="1" ht="15" customHeight="1">
      <c r="A308" s="6">
        <v>61</v>
      </c>
      <c r="B308" s="6" t="s">
        <v>18</v>
      </c>
      <c r="C308" s="6" t="s">
        <v>405</v>
      </c>
      <c r="D308" s="6">
        <v>64.5</v>
      </c>
      <c r="E308" s="6">
        <v>32.25</v>
      </c>
      <c r="F308" s="6" t="s">
        <v>83</v>
      </c>
      <c r="G308" s="13" t="s">
        <v>84</v>
      </c>
      <c r="H308" s="13">
        <v>0</v>
      </c>
      <c r="I308" s="24">
        <v>32.25</v>
      </c>
      <c r="J308" s="6">
        <v>61</v>
      </c>
      <c r="K308" s="6"/>
    </row>
    <row r="309" spans="1:11" s="2" customFormat="1" ht="15" customHeight="1">
      <c r="A309" s="6"/>
      <c r="B309" s="6"/>
      <c r="C309" s="6"/>
      <c r="D309" s="6"/>
      <c r="E309" s="6"/>
      <c r="F309" s="6"/>
      <c r="G309" s="13"/>
      <c r="H309" s="13"/>
      <c r="I309" s="24"/>
      <c r="J309" s="6"/>
      <c r="K309" s="6"/>
    </row>
    <row r="310" spans="1:11" s="2" customFormat="1" ht="15" customHeight="1">
      <c r="A310" s="6">
        <v>1</v>
      </c>
      <c r="B310" s="6" t="s">
        <v>19</v>
      </c>
      <c r="C310" s="6" t="s">
        <v>406</v>
      </c>
      <c r="D310" s="6">
        <v>82.5</v>
      </c>
      <c r="E310" s="6">
        <v>41.25</v>
      </c>
      <c r="F310" s="6">
        <v>13</v>
      </c>
      <c r="G310" s="13">
        <v>79.84</v>
      </c>
      <c r="H310" s="13">
        <v>39.92</v>
      </c>
      <c r="I310" s="24">
        <v>81.17</v>
      </c>
      <c r="J310" s="6">
        <v>1</v>
      </c>
      <c r="K310" s="6"/>
    </row>
    <row r="311" spans="1:11" s="2" customFormat="1" ht="15" customHeight="1">
      <c r="A311" s="6">
        <v>2</v>
      </c>
      <c r="B311" s="6" t="s">
        <v>19</v>
      </c>
      <c r="C311" s="6" t="s">
        <v>407</v>
      </c>
      <c r="D311" s="6">
        <v>79.5</v>
      </c>
      <c r="E311" s="6">
        <v>39.75</v>
      </c>
      <c r="F311" s="6">
        <v>50</v>
      </c>
      <c r="G311" s="13">
        <v>77.72</v>
      </c>
      <c r="H311" s="13">
        <v>38.86</v>
      </c>
      <c r="I311" s="24">
        <v>78.61</v>
      </c>
      <c r="J311" s="6">
        <v>2</v>
      </c>
      <c r="K311" s="6"/>
    </row>
    <row r="312" spans="1:11" s="2" customFormat="1" ht="15" customHeight="1">
      <c r="A312" s="6">
        <v>3</v>
      </c>
      <c r="B312" s="6" t="s">
        <v>19</v>
      </c>
      <c r="C312" s="6" t="s">
        <v>408</v>
      </c>
      <c r="D312" s="6">
        <v>75</v>
      </c>
      <c r="E312" s="6">
        <v>37.5</v>
      </c>
      <c r="F312" s="6">
        <v>4</v>
      </c>
      <c r="G312" s="13">
        <v>80.400000000000006</v>
      </c>
      <c r="H312" s="13">
        <v>40.200000000000003</v>
      </c>
      <c r="I312" s="24">
        <v>77.7</v>
      </c>
      <c r="J312" s="6">
        <v>3</v>
      </c>
      <c r="K312" s="6"/>
    </row>
    <row r="313" spans="1:11" s="2" customFormat="1" ht="15" customHeight="1">
      <c r="A313" s="6">
        <v>4</v>
      </c>
      <c r="B313" s="6" t="s">
        <v>19</v>
      </c>
      <c r="C313" s="6" t="s">
        <v>409</v>
      </c>
      <c r="D313" s="6">
        <v>75.5</v>
      </c>
      <c r="E313" s="6">
        <v>37.75</v>
      </c>
      <c r="F313" s="6">
        <v>3</v>
      </c>
      <c r="G313" s="13">
        <v>79.680000000000007</v>
      </c>
      <c r="H313" s="13">
        <v>39.840000000000003</v>
      </c>
      <c r="I313" s="24">
        <v>77.59</v>
      </c>
      <c r="J313" s="6">
        <v>4</v>
      </c>
      <c r="K313" s="6"/>
    </row>
    <row r="314" spans="1:11" s="2" customFormat="1" ht="15" customHeight="1">
      <c r="A314" s="6">
        <v>5</v>
      </c>
      <c r="B314" s="6" t="s">
        <v>19</v>
      </c>
      <c r="C314" s="6" t="s">
        <v>410</v>
      </c>
      <c r="D314" s="6">
        <v>71</v>
      </c>
      <c r="E314" s="6">
        <v>35.5</v>
      </c>
      <c r="F314" s="6">
        <v>38</v>
      </c>
      <c r="G314" s="13">
        <v>80.540000000000006</v>
      </c>
      <c r="H314" s="13">
        <v>40.270000000000003</v>
      </c>
      <c r="I314" s="24">
        <v>75.77000000000001</v>
      </c>
      <c r="J314" s="6">
        <v>5</v>
      </c>
      <c r="K314" s="6"/>
    </row>
    <row r="315" spans="1:11" s="2" customFormat="1" ht="15" customHeight="1">
      <c r="A315" s="6">
        <v>6</v>
      </c>
      <c r="B315" s="6" t="s">
        <v>19</v>
      </c>
      <c r="C315" s="6" t="s">
        <v>411</v>
      </c>
      <c r="D315" s="6">
        <v>71.5</v>
      </c>
      <c r="E315" s="6">
        <v>35.75</v>
      </c>
      <c r="F315" s="6">
        <v>39</v>
      </c>
      <c r="G315" s="13">
        <v>78.22</v>
      </c>
      <c r="H315" s="13">
        <v>39.11</v>
      </c>
      <c r="I315" s="24">
        <v>74.86</v>
      </c>
      <c r="J315" s="6">
        <v>6</v>
      </c>
      <c r="K315" s="6"/>
    </row>
    <row r="316" spans="1:11" s="2" customFormat="1" ht="15" customHeight="1">
      <c r="A316" s="6">
        <v>7</v>
      </c>
      <c r="B316" s="6" t="s">
        <v>19</v>
      </c>
      <c r="C316" s="6" t="s">
        <v>412</v>
      </c>
      <c r="D316" s="6">
        <v>71</v>
      </c>
      <c r="E316" s="6">
        <v>35.5</v>
      </c>
      <c r="F316" s="6">
        <v>30</v>
      </c>
      <c r="G316" s="13">
        <v>78.14</v>
      </c>
      <c r="H316" s="13">
        <v>39.07</v>
      </c>
      <c r="I316" s="24">
        <v>74.569999999999993</v>
      </c>
      <c r="J316" s="6">
        <v>7</v>
      </c>
      <c r="K316" s="6"/>
    </row>
    <row r="317" spans="1:11" s="2" customFormat="1" ht="15" customHeight="1">
      <c r="A317" s="6">
        <v>8</v>
      </c>
      <c r="B317" s="6" t="s">
        <v>19</v>
      </c>
      <c r="C317" s="6" t="s">
        <v>413</v>
      </c>
      <c r="D317" s="6">
        <v>69</v>
      </c>
      <c r="E317" s="6">
        <v>34.5</v>
      </c>
      <c r="F317" s="6">
        <v>2</v>
      </c>
      <c r="G317" s="13">
        <v>80.12</v>
      </c>
      <c r="H317" s="13">
        <v>40.06</v>
      </c>
      <c r="I317" s="24">
        <v>74.56</v>
      </c>
      <c r="J317" s="6">
        <v>8</v>
      </c>
      <c r="K317" s="6"/>
    </row>
    <row r="318" spans="1:11" s="2" customFormat="1" ht="15" customHeight="1">
      <c r="A318" s="6">
        <v>9</v>
      </c>
      <c r="B318" s="6" t="s">
        <v>19</v>
      </c>
      <c r="C318" s="6" t="s">
        <v>414</v>
      </c>
      <c r="D318" s="6">
        <v>72</v>
      </c>
      <c r="E318" s="6">
        <v>36</v>
      </c>
      <c r="F318" s="6">
        <v>52</v>
      </c>
      <c r="G318" s="13">
        <v>76.94</v>
      </c>
      <c r="H318" s="13">
        <v>38.47</v>
      </c>
      <c r="I318" s="24">
        <v>74.47</v>
      </c>
      <c r="J318" s="6">
        <v>9</v>
      </c>
      <c r="K318" s="6"/>
    </row>
    <row r="319" spans="1:11" s="2" customFormat="1" ht="15" customHeight="1">
      <c r="A319" s="6">
        <v>10</v>
      </c>
      <c r="B319" s="6" t="s">
        <v>19</v>
      </c>
      <c r="C319" s="6" t="s">
        <v>415</v>
      </c>
      <c r="D319" s="6">
        <v>64.5</v>
      </c>
      <c r="E319" s="6">
        <v>32.25</v>
      </c>
      <c r="F319" s="6">
        <v>42</v>
      </c>
      <c r="G319" s="13">
        <v>83.9</v>
      </c>
      <c r="H319" s="13">
        <v>41.95</v>
      </c>
      <c r="I319" s="24">
        <v>74.2</v>
      </c>
      <c r="J319" s="6">
        <v>10</v>
      </c>
      <c r="K319" s="6"/>
    </row>
    <row r="320" spans="1:11" s="2" customFormat="1" ht="15" customHeight="1">
      <c r="A320" s="6">
        <v>11</v>
      </c>
      <c r="B320" s="6" t="s">
        <v>19</v>
      </c>
      <c r="C320" s="6" t="s">
        <v>416</v>
      </c>
      <c r="D320" s="6">
        <v>67</v>
      </c>
      <c r="E320" s="6">
        <v>33.5</v>
      </c>
      <c r="F320" s="6">
        <v>34</v>
      </c>
      <c r="G320" s="13">
        <v>81.34</v>
      </c>
      <c r="H320" s="13">
        <v>40.67</v>
      </c>
      <c r="I320" s="24">
        <v>74.17</v>
      </c>
      <c r="J320" s="6">
        <v>11</v>
      </c>
      <c r="K320" s="6"/>
    </row>
    <row r="321" spans="1:11" s="2" customFormat="1" ht="15" customHeight="1">
      <c r="A321" s="6">
        <v>12</v>
      </c>
      <c r="B321" s="6" t="s">
        <v>19</v>
      </c>
      <c r="C321" s="6" t="s">
        <v>417</v>
      </c>
      <c r="D321" s="6">
        <v>68</v>
      </c>
      <c r="E321" s="6">
        <v>34</v>
      </c>
      <c r="F321" s="6">
        <v>23</v>
      </c>
      <c r="G321" s="13">
        <v>80.260000000000005</v>
      </c>
      <c r="H321" s="13">
        <v>40.130000000000003</v>
      </c>
      <c r="I321" s="24">
        <v>74.13</v>
      </c>
      <c r="J321" s="6">
        <v>12</v>
      </c>
      <c r="K321" s="6"/>
    </row>
    <row r="322" spans="1:11" s="2" customFormat="1" ht="15" customHeight="1">
      <c r="A322" s="6">
        <v>13</v>
      </c>
      <c r="B322" s="6" t="s">
        <v>19</v>
      </c>
      <c r="C322" s="6" t="s">
        <v>418</v>
      </c>
      <c r="D322" s="6">
        <v>67.5</v>
      </c>
      <c r="E322" s="6">
        <v>33.75</v>
      </c>
      <c r="F322" s="6">
        <v>37</v>
      </c>
      <c r="G322" s="13">
        <v>80.48</v>
      </c>
      <c r="H322" s="13">
        <v>40.24</v>
      </c>
      <c r="I322" s="24">
        <v>73.990000000000009</v>
      </c>
      <c r="J322" s="6">
        <v>13</v>
      </c>
      <c r="K322" s="6"/>
    </row>
    <row r="323" spans="1:11" s="2" customFormat="1" ht="15" customHeight="1">
      <c r="A323" s="6">
        <v>14</v>
      </c>
      <c r="B323" s="6" t="s">
        <v>19</v>
      </c>
      <c r="C323" s="6" t="s">
        <v>419</v>
      </c>
      <c r="D323" s="6">
        <v>66.5</v>
      </c>
      <c r="E323" s="6">
        <v>33.25</v>
      </c>
      <c r="F323" s="6">
        <v>33</v>
      </c>
      <c r="G323" s="13">
        <v>80.599999999999994</v>
      </c>
      <c r="H323" s="13">
        <v>40.299999999999997</v>
      </c>
      <c r="I323" s="24">
        <v>73.55</v>
      </c>
      <c r="J323" s="6">
        <v>14</v>
      </c>
      <c r="K323" s="6"/>
    </row>
    <row r="324" spans="1:11" s="2" customFormat="1" ht="15" customHeight="1">
      <c r="A324" s="6">
        <v>15</v>
      </c>
      <c r="B324" s="6" t="s">
        <v>19</v>
      </c>
      <c r="C324" s="6" t="s">
        <v>420</v>
      </c>
      <c r="D324" s="6">
        <v>63.5</v>
      </c>
      <c r="E324" s="6">
        <v>31.75</v>
      </c>
      <c r="F324" s="6">
        <v>24</v>
      </c>
      <c r="G324" s="13">
        <v>83.4</v>
      </c>
      <c r="H324" s="13">
        <v>41.7</v>
      </c>
      <c r="I324" s="24">
        <v>73.45</v>
      </c>
      <c r="J324" s="6">
        <v>15</v>
      </c>
      <c r="K324" s="6"/>
    </row>
    <row r="325" spans="1:11" s="2" customFormat="1" ht="15" customHeight="1">
      <c r="A325" s="6">
        <v>16</v>
      </c>
      <c r="B325" s="6" t="s">
        <v>19</v>
      </c>
      <c r="C325" s="6" t="s">
        <v>421</v>
      </c>
      <c r="D325" s="6">
        <v>66</v>
      </c>
      <c r="E325" s="6">
        <v>33</v>
      </c>
      <c r="F325" s="6">
        <v>26</v>
      </c>
      <c r="G325" s="13">
        <v>80.180000000000007</v>
      </c>
      <c r="H325" s="13">
        <v>40.090000000000003</v>
      </c>
      <c r="I325" s="24">
        <v>73.09</v>
      </c>
      <c r="J325" s="6">
        <v>16</v>
      </c>
      <c r="K325" s="6"/>
    </row>
    <row r="326" spans="1:11" s="2" customFormat="1" ht="15" customHeight="1">
      <c r="A326" s="6">
        <v>17</v>
      </c>
      <c r="B326" s="6" t="s">
        <v>19</v>
      </c>
      <c r="C326" s="6" t="s">
        <v>422</v>
      </c>
      <c r="D326" s="6">
        <v>67.5</v>
      </c>
      <c r="E326" s="6">
        <v>33.75</v>
      </c>
      <c r="F326" s="6">
        <v>1</v>
      </c>
      <c r="G326" s="13">
        <v>77.64</v>
      </c>
      <c r="H326" s="13">
        <v>38.82</v>
      </c>
      <c r="I326" s="24">
        <v>72.569999999999993</v>
      </c>
      <c r="J326" s="6">
        <v>17</v>
      </c>
      <c r="K326" s="6"/>
    </row>
    <row r="327" spans="1:11" s="2" customFormat="1" ht="15" customHeight="1">
      <c r="A327" s="6">
        <v>18</v>
      </c>
      <c r="B327" s="6" t="s">
        <v>19</v>
      </c>
      <c r="C327" s="6" t="s">
        <v>423</v>
      </c>
      <c r="D327" s="6">
        <v>67.5</v>
      </c>
      <c r="E327" s="6">
        <v>33.75</v>
      </c>
      <c r="F327" s="6">
        <v>18</v>
      </c>
      <c r="G327" s="13">
        <v>77.64</v>
      </c>
      <c r="H327" s="13">
        <v>38.82</v>
      </c>
      <c r="I327" s="24">
        <v>72.569999999999993</v>
      </c>
      <c r="J327" s="6">
        <v>17</v>
      </c>
      <c r="K327" s="6"/>
    </row>
    <row r="328" spans="1:11" s="2" customFormat="1" ht="15" customHeight="1">
      <c r="A328" s="6">
        <v>19</v>
      </c>
      <c r="B328" s="6" t="s">
        <v>19</v>
      </c>
      <c r="C328" s="6" t="s">
        <v>424</v>
      </c>
      <c r="D328" s="6">
        <v>65</v>
      </c>
      <c r="E328" s="6">
        <v>32.5</v>
      </c>
      <c r="F328" s="6">
        <v>45</v>
      </c>
      <c r="G328" s="13">
        <v>80</v>
      </c>
      <c r="H328" s="13">
        <v>40</v>
      </c>
      <c r="I328" s="24">
        <v>72.5</v>
      </c>
      <c r="J328" s="6">
        <v>19</v>
      </c>
      <c r="K328" s="6"/>
    </row>
    <row r="329" spans="1:11" s="2" customFormat="1" ht="15" customHeight="1">
      <c r="A329" s="6">
        <v>20</v>
      </c>
      <c r="B329" s="6" t="s">
        <v>19</v>
      </c>
      <c r="C329" s="6" t="s">
        <v>425</v>
      </c>
      <c r="D329" s="6">
        <v>63.5</v>
      </c>
      <c r="E329" s="6">
        <v>31.75</v>
      </c>
      <c r="F329" s="6">
        <v>25</v>
      </c>
      <c r="G329" s="13">
        <v>81.06</v>
      </c>
      <c r="H329" s="13">
        <v>40.53</v>
      </c>
      <c r="I329" s="24">
        <v>72.28</v>
      </c>
      <c r="J329" s="6">
        <v>20</v>
      </c>
      <c r="K329" s="6"/>
    </row>
    <row r="330" spans="1:11" s="2" customFormat="1" ht="15" customHeight="1">
      <c r="A330" s="6">
        <v>21</v>
      </c>
      <c r="B330" s="6" t="s">
        <v>19</v>
      </c>
      <c r="C330" s="6" t="s">
        <v>426</v>
      </c>
      <c r="D330" s="6">
        <v>66</v>
      </c>
      <c r="E330" s="6">
        <v>33</v>
      </c>
      <c r="F330" s="6">
        <v>6</v>
      </c>
      <c r="G330" s="13">
        <v>78.540000000000006</v>
      </c>
      <c r="H330" s="13">
        <v>39.270000000000003</v>
      </c>
      <c r="I330" s="24">
        <v>72.27000000000001</v>
      </c>
      <c r="J330" s="6">
        <v>21</v>
      </c>
      <c r="K330" s="6"/>
    </row>
    <row r="331" spans="1:11" s="2" customFormat="1" ht="15" customHeight="1">
      <c r="A331" s="6">
        <v>22</v>
      </c>
      <c r="B331" s="6" t="s">
        <v>19</v>
      </c>
      <c r="C331" s="6" t="s">
        <v>427</v>
      </c>
      <c r="D331" s="6">
        <v>61</v>
      </c>
      <c r="E331" s="6">
        <v>30.5</v>
      </c>
      <c r="F331" s="6">
        <v>59</v>
      </c>
      <c r="G331" s="13">
        <v>82.32</v>
      </c>
      <c r="H331" s="13">
        <v>41.16</v>
      </c>
      <c r="I331" s="24">
        <v>71.66</v>
      </c>
      <c r="J331" s="6">
        <v>22</v>
      </c>
      <c r="K331" s="6"/>
    </row>
    <row r="332" spans="1:11" s="2" customFormat="1" ht="15" customHeight="1">
      <c r="A332" s="6">
        <v>23</v>
      </c>
      <c r="B332" s="6" t="s">
        <v>19</v>
      </c>
      <c r="C332" s="6" t="s">
        <v>428</v>
      </c>
      <c r="D332" s="6">
        <v>64</v>
      </c>
      <c r="E332" s="6">
        <v>32</v>
      </c>
      <c r="F332" s="6">
        <v>5</v>
      </c>
      <c r="G332" s="13">
        <v>78.760000000000005</v>
      </c>
      <c r="H332" s="13">
        <v>39.380000000000003</v>
      </c>
      <c r="I332" s="24">
        <v>71.38</v>
      </c>
      <c r="J332" s="6">
        <v>23</v>
      </c>
      <c r="K332" s="6"/>
    </row>
    <row r="333" spans="1:11" s="2" customFormat="1" ht="15" customHeight="1">
      <c r="A333" s="6">
        <v>24</v>
      </c>
      <c r="B333" s="6" t="s">
        <v>19</v>
      </c>
      <c r="C333" s="6" t="s">
        <v>429</v>
      </c>
      <c r="D333" s="6">
        <v>62.5</v>
      </c>
      <c r="E333" s="6">
        <v>31.25</v>
      </c>
      <c r="F333" s="6">
        <v>56</v>
      </c>
      <c r="G333" s="13">
        <v>80.099999999999994</v>
      </c>
      <c r="H333" s="13">
        <v>40.049999999999997</v>
      </c>
      <c r="I333" s="24">
        <v>71.3</v>
      </c>
      <c r="J333" s="6">
        <v>24</v>
      </c>
      <c r="K333" s="6"/>
    </row>
    <row r="334" spans="1:11" s="2" customFormat="1" ht="15" customHeight="1">
      <c r="A334" s="6">
        <v>25</v>
      </c>
      <c r="B334" s="6" t="s">
        <v>19</v>
      </c>
      <c r="C334" s="6" t="s">
        <v>430</v>
      </c>
      <c r="D334" s="6">
        <v>65</v>
      </c>
      <c r="E334" s="6">
        <v>32.5</v>
      </c>
      <c r="F334" s="6">
        <v>54</v>
      </c>
      <c r="G334" s="13">
        <v>77.58</v>
      </c>
      <c r="H334" s="13">
        <v>38.79</v>
      </c>
      <c r="I334" s="24">
        <v>71.289999999999992</v>
      </c>
      <c r="J334" s="6">
        <v>25</v>
      </c>
      <c r="K334" s="6"/>
    </row>
    <row r="335" spans="1:11" s="2" customFormat="1" ht="15" customHeight="1">
      <c r="A335" s="6">
        <v>26</v>
      </c>
      <c r="B335" s="6" t="s">
        <v>19</v>
      </c>
      <c r="C335" s="6" t="s">
        <v>431</v>
      </c>
      <c r="D335" s="6">
        <v>62</v>
      </c>
      <c r="E335" s="6">
        <v>31</v>
      </c>
      <c r="F335" s="6">
        <v>17</v>
      </c>
      <c r="G335" s="13">
        <v>80.36</v>
      </c>
      <c r="H335" s="13">
        <v>40.18</v>
      </c>
      <c r="I335" s="24">
        <v>71.180000000000007</v>
      </c>
      <c r="J335" s="6">
        <v>26</v>
      </c>
      <c r="K335" s="6"/>
    </row>
    <row r="336" spans="1:11" s="2" customFormat="1" ht="15" customHeight="1">
      <c r="A336" s="6">
        <v>27</v>
      </c>
      <c r="B336" s="6" t="s">
        <v>19</v>
      </c>
      <c r="C336" s="6" t="s">
        <v>432</v>
      </c>
      <c r="D336" s="6">
        <v>64.5</v>
      </c>
      <c r="E336" s="6">
        <v>32.25</v>
      </c>
      <c r="F336" s="6">
        <v>31</v>
      </c>
      <c r="G336" s="13">
        <v>77.5</v>
      </c>
      <c r="H336" s="13">
        <v>38.75</v>
      </c>
      <c r="I336" s="24">
        <v>71</v>
      </c>
      <c r="J336" s="6">
        <v>27</v>
      </c>
      <c r="K336" s="6"/>
    </row>
    <row r="337" spans="1:11" s="2" customFormat="1" ht="15" customHeight="1">
      <c r="A337" s="6">
        <v>28</v>
      </c>
      <c r="B337" s="6" t="s">
        <v>19</v>
      </c>
      <c r="C337" s="6" t="s">
        <v>433</v>
      </c>
      <c r="D337" s="6">
        <v>62.5</v>
      </c>
      <c r="E337" s="6">
        <v>31.25</v>
      </c>
      <c r="F337" s="6">
        <v>44</v>
      </c>
      <c r="G337" s="13">
        <v>78.540000000000006</v>
      </c>
      <c r="H337" s="13">
        <v>39.270000000000003</v>
      </c>
      <c r="I337" s="24">
        <v>70.52000000000001</v>
      </c>
      <c r="J337" s="6">
        <v>28</v>
      </c>
      <c r="K337" s="6"/>
    </row>
    <row r="338" spans="1:11" s="2" customFormat="1" ht="15" customHeight="1">
      <c r="A338" s="6">
        <v>29</v>
      </c>
      <c r="B338" s="6" t="s">
        <v>19</v>
      </c>
      <c r="C338" s="6" t="s">
        <v>434</v>
      </c>
      <c r="D338" s="6">
        <v>61</v>
      </c>
      <c r="E338" s="6">
        <v>30.5</v>
      </c>
      <c r="F338" s="6">
        <v>16</v>
      </c>
      <c r="G338" s="13">
        <v>79.8</v>
      </c>
      <c r="H338" s="13">
        <v>39.9</v>
      </c>
      <c r="I338" s="24">
        <v>70.400000000000006</v>
      </c>
      <c r="J338" s="6">
        <v>29</v>
      </c>
      <c r="K338" s="6"/>
    </row>
    <row r="339" spans="1:11" s="2" customFormat="1" ht="15" customHeight="1">
      <c r="A339" s="6">
        <v>30</v>
      </c>
      <c r="B339" s="6" t="s">
        <v>19</v>
      </c>
      <c r="C339" s="6" t="s">
        <v>435</v>
      </c>
      <c r="D339" s="6">
        <v>62.5</v>
      </c>
      <c r="E339" s="6">
        <v>31.25</v>
      </c>
      <c r="F339" s="6">
        <v>47</v>
      </c>
      <c r="G339" s="13">
        <v>78.239999999999995</v>
      </c>
      <c r="H339" s="13">
        <v>39.119999999999997</v>
      </c>
      <c r="I339" s="24">
        <v>70.37</v>
      </c>
      <c r="J339" s="6">
        <v>30</v>
      </c>
      <c r="K339" s="6"/>
    </row>
    <row r="340" spans="1:11" s="2" customFormat="1" ht="15" customHeight="1">
      <c r="A340" s="6">
        <v>31</v>
      </c>
      <c r="B340" s="6" t="s">
        <v>19</v>
      </c>
      <c r="C340" s="6" t="s">
        <v>436</v>
      </c>
      <c r="D340" s="6">
        <v>61</v>
      </c>
      <c r="E340" s="6">
        <v>30.5</v>
      </c>
      <c r="F340" s="6">
        <v>58</v>
      </c>
      <c r="G340" s="13">
        <v>79.52</v>
      </c>
      <c r="H340" s="13">
        <v>39.76</v>
      </c>
      <c r="I340" s="24">
        <v>70.259999999999991</v>
      </c>
      <c r="J340" s="6">
        <v>31</v>
      </c>
      <c r="K340" s="6"/>
    </row>
    <row r="341" spans="1:11" s="2" customFormat="1" ht="15" customHeight="1">
      <c r="A341" s="6">
        <v>32</v>
      </c>
      <c r="B341" s="6" t="s">
        <v>19</v>
      </c>
      <c r="C341" s="6" t="s">
        <v>437</v>
      </c>
      <c r="D341" s="6">
        <v>61.5</v>
      </c>
      <c r="E341" s="6">
        <v>30.75</v>
      </c>
      <c r="F341" s="6">
        <v>55</v>
      </c>
      <c r="G341" s="13">
        <v>78.66</v>
      </c>
      <c r="H341" s="13">
        <v>39.33</v>
      </c>
      <c r="I341" s="24">
        <v>70.08</v>
      </c>
      <c r="J341" s="6">
        <v>32</v>
      </c>
      <c r="K341" s="6"/>
    </row>
    <row r="342" spans="1:11" s="2" customFormat="1" ht="15" customHeight="1">
      <c r="A342" s="6">
        <v>33</v>
      </c>
      <c r="B342" s="6" t="s">
        <v>19</v>
      </c>
      <c r="C342" s="6" t="s">
        <v>438</v>
      </c>
      <c r="D342" s="6">
        <v>63</v>
      </c>
      <c r="E342" s="6">
        <v>31.5</v>
      </c>
      <c r="F342" s="6">
        <v>48</v>
      </c>
      <c r="G342" s="13">
        <v>77.08</v>
      </c>
      <c r="H342" s="13">
        <v>38.54</v>
      </c>
      <c r="I342" s="24">
        <v>70.039999999999992</v>
      </c>
      <c r="J342" s="6">
        <v>33</v>
      </c>
      <c r="K342" s="6"/>
    </row>
    <row r="343" spans="1:11" s="2" customFormat="1" ht="15" customHeight="1">
      <c r="A343" s="6">
        <v>34</v>
      </c>
      <c r="B343" s="6" t="s">
        <v>19</v>
      </c>
      <c r="C343" s="6" t="s">
        <v>439</v>
      </c>
      <c r="D343" s="6">
        <v>59</v>
      </c>
      <c r="E343" s="6">
        <v>29.5</v>
      </c>
      <c r="F343" s="6">
        <v>11</v>
      </c>
      <c r="G343" s="13">
        <v>80.599999999999994</v>
      </c>
      <c r="H343" s="13">
        <v>40.299999999999997</v>
      </c>
      <c r="I343" s="24">
        <v>69.8</v>
      </c>
      <c r="J343" s="6">
        <v>34</v>
      </c>
      <c r="K343" s="6"/>
    </row>
    <row r="344" spans="1:11" s="2" customFormat="1" ht="15" customHeight="1">
      <c r="A344" s="6">
        <v>35</v>
      </c>
      <c r="B344" s="6" t="s">
        <v>19</v>
      </c>
      <c r="C344" s="6" t="s">
        <v>440</v>
      </c>
      <c r="D344" s="6">
        <v>60.5</v>
      </c>
      <c r="E344" s="6">
        <v>30.25</v>
      </c>
      <c r="F344" s="6">
        <v>9</v>
      </c>
      <c r="G344" s="13">
        <v>78.86</v>
      </c>
      <c r="H344" s="13">
        <v>39.43</v>
      </c>
      <c r="I344" s="24">
        <v>69.680000000000007</v>
      </c>
      <c r="J344" s="6">
        <v>35</v>
      </c>
      <c r="K344" s="6"/>
    </row>
    <row r="345" spans="1:11" s="2" customFormat="1" ht="15" customHeight="1">
      <c r="A345" s="6">
        <v>36</v>
      </c>
      <c r="B345" s="6" t="s">
        <v>19</v>
      </c>
      <c r="C345" s="6" t="s">
        <v>441</v>
      </c>
      <c r="D345" s="6">
        <v>63</v>
      </c>
      <c r="E345" s="6">
        <v>31.5</v>
      </c>
      <c r="F345" s="6">
        <v>19</v>
      </c>
      <c r="G345" s="13">
        <v>76.06</v>
      </c>
      <c r="H345" s="13">
        <v>38.03</v>
      </c>
      <c r="I345" s="24">
        <v>69.53</v>
      </c>
      <c r="J345" s="6">
        <v>36</v>
      </c>
      <c r="K345" s="6"/>
    </row>
    <row r="346" spans="1:11" s="2" customFormat="1" ht="15" customHeight="1">
      <c r="A346" s="6">
        <v>37</v>
      </c>
      <c r="B346" s="6" t="s">
        <v>19</v>
      </c>
      <c r="C346" s="6" t="s">
        <v>442</v>
      </c>
      <c r="D346" s="6">
        <v>60.5</v>
      </c>
      <c r="E346" s="6">
        <v>30.25</v>
      </c>
      <c r="F346" s="6">
        <v>29</v>
      </c>
      <c r="G346" s="13">
        <v>78.38</v>
      </c>
      <c r="H346" s="13">
        <v>39.19</v>
      </c>
      <c r="I346" s="24">
        <v>69.44</v>
      </c>
      <c r="J346" s="6">
        <v>37</v>
      </c>
      <c r="K346" s="6"/>
    </row>
    <row r="347" spans="1:11" s="2" customFormat="1" ht="15" customHeight="1">
      <c r="A347" s="6">
        <v>38</v>
      </c>
      <c r="B347" s="6" t="s">
        <v>19</v>
      </c>
      <c r="C347" s="6" t="s">
        <v>443</v>
      </c>
      <c r="D347" s="6">
        <v>58</v>
      </c>
      <c r="E347" s="6">
        <v>29</v>
      </c>
      <c r="F347" s="6">
        <v>28</v>
      </c>
      <c r="G347" s="13">
        <v>79.14</v>
      </c>
      <c r="H347" s="13">
        <v>39.57</v>
      </c>
      <c r="I347" s="24">
        <v>68.569999999999993</v>
      </c>
      <c r="J347" s="6">
        <v>38</v>
      </c>
      <c r="K347" s="6"/>
    </row>
    <row r="348" spans="1:11" s="2" customFormat="1" ht="15" customHeight="1">
      <c r="A348" s="6">
        <v>39</v>
      </c>
      <c r="B348" s="6" t="s">
        <v>19</v>
      </c>
      <c r="C348" s="6" t="s">
        <v>444</v>
      </c>
      <c r="D348" s="6">
        <v>58.5</v>
      </c>
      <c r="E348" s="6">
        <v>29.25</v>
      </c>
      <c r="F348" s="6">
        <v>10</v>
      </c>
      <c r="G348" s="13">
        <v>77.98</v>
      </c>
      <c r="H348" s="13">
        <v>38.99</v>
      </c>
      <c r="I348" s="24">
        <v>68.240000000000009</v>
      </c>
      <c r="J348" s="6">
        <v>39</v>
      </c>
      <c r="K348" s="6"/>
    </row>
    <row r="349" spans="1:11" s="2" customFormat="1" ht="15" customHeight="1">
      <c r="A349" s="6">
        <v>40</v>
      </c>
      <c r="B349" s="6" t="s">
        <v>19</v>
      </c>
      <c r="C349" s="6" t="s">
        <v>445</v>
      </c>
      <c r="D349" s="6">
        <v>58</v>
      </c>
      <c r="E349" s="6">
        <v>29</v>
      </c>
      <c r="F349" s="6">
        <v>14</v>
      </c>
      <c r="G349" s="13">
        <v>78.08</v>
      </c>
      <c r="H349" s="13">
        <v>39.04</v>
      </c>
      <c r="I349" s="24">
        <v>68.039999999999992</v>
      </c>
      <c r="J349" s="6">
        <v>40</v>
      </c>
      <c r="K349" s="6"/>
    </row>
    <row r="350" spans="1:11" s="2" customFormat="1" ht="15" customHeight="1">
      <c r="A350" s="6">
        <v>41</v>
      </c>
      <c r="B350" s="6" t="s">
        <v>19</v>
      </c>
      <c r="C350" s="6" t="s">
        <v>446</v>
      </c>
      <c r="D350" s="6">
        <v>53.5</v>
      </c>
      <c r="E350" s="6">
        <v>26.75</v>
      </c>
      <c r="F350" s="6">
        <v>20</v>
      </c>
      <c r="G350" s="13">
        <v>82.26</v>
      </c>
      <c r="H350" s="13">
        <v>41.13</v>
      </c>
      <c r="I350" s="24">
        <v>67.88</v>
      </c>
      <c r="J350" s="6">
        <v>41</v>
      </c>
      <c r="K350" s="6"/>
    </row>
    <row r="351" spans="1:11" s="2" customFormat="1" ht="15" customHeight="1">
      <c r="A351" s="6">
        <v>42</v>
      </c>
      <c r="B351" s="6" t="s">
        <v>19</v>
      </c>
      <c r="C351" s="6" t="s">
        <v>447</v>
      </c>
      <c r="D351" s="6">
        <v>57</v>
      </c>
      <c r="E351" s="6">
        <v>28.5</v>
      </c>
      <c r="F351" s="6">
        <v>12</v>
      </c>
      <c r="G351" s="13">
        <v>78.56</v>
      </c>
      <c r="H351" s="13">
        <v>39.28</v>
      </c>
      <c r="I351" s="24">
        <v>67.78</v>
      </c>
      <c r="J351" s="6">
        <v>42</v>
      </c>
      <c r="K351" s="6"/>
    </row>
    <row r="352" spans="1:11" s="2" customFormat="1" ht="15" customHeight="1">
      <c r="A352" s="6">
        <v>43</v>
      </c>
      <c r="B352" s="6" t="s">
        <v>19</v>
      </c>
      <c r="C352" s="6" t="s">
        <v>448</v>
      </c>
      <c r="D352" s="6">
        <v>57</v>
      </c>
      <c r="E352" s="6">
        <v>28.5</v>
      </c>
      <c r="F352" s="6">
        <v>41</v>
      </c>
      <c r="G352" s="13">
        <v>77.58</v>
      </c>
      <c r="H352" s="13">
        <v>38.79</v>
      </c>
      <c r="I352" s="24">
        <v>67.289999999999992</v>
      </c>
      <c r="J352" s="6">
        <v>43</v>
      </c>
      <c r="K352" s="6"/>
    </row>
    <row r="353" spans="1:11" s="2" customFormat="1" ht="15" customHeight="1">
      <c r="A353" s="6">
        <v>44</v>
      </c>
      <c r="B353" s="6" t="s">
        <v>19</v>
      </c>
      <c r="C353" s="6" t="s">
        <v>449</v>
      </c>
      <c r="D353" s="6">
        <v>53.5</v>
      </c>
      <c r="E353" s="6">
        <v>26.75</v>
      </c>
      <c r="F353" s="6">
        <v>7</v>
      </c>
      <c r="G353" s="13">
        <v>80.78</v>
      </c>
      <c r="H353" s="13">
        <v>40.39</v>
      </c>
      <c r="I353" s="24">
        <v>67.14</v>
      </c>
      <c r="J353" s="6">
        <v>44</v>
      </c>
      <c r="K353" s="6"/>
    </row>
    <row r="354" spans="1:11" s="2" customFormat="1" ht="15" customHeight="1">
      <c r="A354" s="6">
        <v>45</v>
      </c>
      <c r="B354" s="6" t="s">
        <v>19</v>
      </c>
      <c r="C354" s="6" t="s">
        <v>450</v>
      </c>
      <c r="D354" s="6">
        <v>56</v>
      </c>
      <c r="E354" s="6">
        <v>28</v>
      </c>
      <c r="F354" s="6">
        <v>8</v>
      </c>
      <c r="G354" s="13">
        <v>77.3</v>
      </c>
      <c r="H354" s="13">
        <v>38.65</v>
      </c>
      <c r="I354" s="24">
        <v>66.650000000000006</v>
      </c>
      <c r="J354" s="6">
        <v>45</v>
      </c>
      <c r="K354" s="6"/>
    </row>
    <row r="355" spans="1:11" s="2" customFormat="1" ht="15" customHeight="1">
      <c r="A355" s="6">
        <v>46</v>
      </c>
      <c r="B355" s="6" t="s">
        <v>19</v>
      </c>
      <c r="C355" s="6" t="s">
        <v>451</v>
      </c>
      <c r="D355" s="6">
        <v>57</v>
      </c>
      <c r="E355" s="6">
        <v>28.5</v>
      </c>
      <c r="F355" s="6">
        <v>40</v>
      </c>
      <c r="G355" s="13">
        <v>75.260000000000005</v>
      </c>
      <c r="H355" s="13">
        <v>37.630000000000003</v>
      </c>
      <c r="I355" s="24">
        <v>66.13</v>
      </c>
      <c r="J355" s="6">
        <v>46</v>
      </c>
      <c r="K355" s="6"/>
    </row>
    <row r="356" spans="1:11" s="2" customFormat="1" ht="15" customHeight="1">
      <c r="A356" s="6">
        <v>47</v>
      </c>
      <c r="B356" s="6" t="s">
        <v>19</v>
      </c>
      <c r="C356" s="6" t="s">
        <v>452</v>
      </c>
      <c r="D356" s="6">
        <v>53.5</v>
      </c>
      <c r="E356" s="6">
        <v>26.75</v>
      </c>
      <c r="F356" s="6">
        <v>57</v>
      </c>
      <c r="G356" s="13">
        <v>77.44</v>
      </c>
      <c r="H356" s="13">
        <v>38.72</v>
      </c>
      <c r="I356" s="24">
        <v>65.47</v>
      </c>
      <c r="J356" s="6">
        <v>47</v>
      </c>
      <c r="K356" s="6"/>
    </row>
    <row r="357" spans="1:11" s="2" customFormat="1" ht="15" customHeight="1">
      <c r="A357" s="6">
        <v>48</v>
      </c>
      <c r="B357" s="6" t="s">
        <v>19</v>
      </c>
      <c r="C357" s="6" t="s">
        <v>453</v>
      </c>
      <c r="D357" s="6">
        <v>54.5</v>
      </c>
      <c r="E357" s="6">
        <v>27.25</v>
      </c>
      <c r="F357" s="6">
        <v>27</v>
      </c>
      <c r="G357" s="13">
        <v>76.3</v>
      </c>
      <c r="H357" s="13">
        <v>38.15</v>
      </c>
      <c r="I357" s="24">
        <v>65.400000000000006</v>
      </c>
      <c r="J357" s="6">
        <v>48</v>
      </c>
      <c r="K357" s="6"/>
    </row>
    <row r="358" spans="1:11" s="2" customFormat="1" ht="15" customHeight="1">
      <c r="A358" s="6">
        <v>49</v>
      </c>
      <c r="B358" s="6" t="s">
        <v>19</v>
      </c>
      <c r="C358" s="6" t="s">
        <v>454</v>
      </c>
      <c r="D358" s="6">
        <v>52.5</v>
      </c>
      <c r="E358" s="6">
        <v>26.25</v>
      </c>
      <c r="F358" s="6">
        <v>15</v>
      </c>
      <c r="G358" s="13">
        <v>77.760000000000005</v>
      </c>
      <c r="H358" s="13">
        <v>38.880000000000003</v>
      </c>
      <c r="I358" s="24">
        <v>65.13</v>
      </c>
      <c r="J358" s="6">
        <v>49</v>
      </c>
      <c r="K358" s="6"/>
    </row>
    <row r="359" spans="1:11" s="2" customFormat="1" ht="15" customHeight="1">
      <c r="A359" s="6">
        <v>50</v>
      </c>
      <c r="B359" s="6" t="s">
        <v>19</v>
      </c>
      <c r="C359" s="6" t="s">
        <v>455</v>
      </c>
      <c r="D359" s="6">
        <v>51</v>
      </c>
      <c r="E359" s="6">
        <v>25.5</v>
      </c>
      <c r="F359" s="6">
        <v>35</v>
      </c>
      <c r="G359" s="13">
        <v>78.540000000000006</v>
      </c>
      <c r="H359" s="13">
        <v>39.270000000000003</v>
      </c>
      <c r="I359" s="24">
        <v>64.77000000000001</v>
      </c>
      <c r="J359" s="6">
        <v>50</v>
      </c>
      <c r="K359" s="6"/>
    </row>
    <row r="360" spans="1:11" s="2" customFormat="1" ht="15" customHeight="1">
      <c r="A360" s="6">
        <v>51</v>
      </c>
      <c r="B360" s="6" t="s">
        <v>19</v>
      </c>
      <c r="C360" s="6" t="s">
        <v>456</v>
      </c>
      <c r="D360" s="6">
        <v>51</v>
      </c>
      <c r="E360" s="6">
        <v>25.5</v>
      </c>
      <c r="F360" s="6">
        <v>32</v>
      </c>
      <c r="G360" s="13">
        <v>78.36</v>
      </c>
      <c r="H360" s="13">
        <v>39.18</v>
      </c>
      <c r="I360" s="24">
        <v>64.680000000000007</v>
      </c>
      <c r="J360" s="6">
        <v>51</v>
      </c>
      <c r="K360" s="6"/>
    </row>
    <row r="361" spans="1:11" s="2" customFormat="1" ht="15" customHeight="1">
      <c r="A361" s="6">
        <v>52</v>
      </c>
      <c r="B361" s="6" t="s">
        <v>19</v>
      </c>
      <c r="C361" s="6" t="s">
        <v>457</v>
      </c>
      <c r="D361" s="6">
        <v>52</v>
      </c>
      <c r="E361" s="6">
        <v>26</v>
      </c>
      <c r="F361" s="6">
        <v>46</v>
      </c>
      <c r="G361" s="13">
        <v>77.040000000000006</v>
      </c>
      <c r="H361" s="13">
        <v>38.520000000000003</v>
      </c>
      <c r="I361" s="24">
        <v>64.52000000000001</v>
      </c>
      <c r="J361" s="6">
        <v>52</v>
      </c>
      <c r="K361" s="6"/>
    </row>
    <row r="362" spans="1:11" s="2" customFormat="1" ht="15" customHeight="1">
      <c r="A362" s="6">
        <v>53</v>
      </c>
      <c r="B362" s="6" t="s">
        <v>19</v>
      </c>
      <c r="C362" s="6" t="s">
        <v>458</v>
      </c>
      <c r="D362" s="6">
        <v>68</v>
      </c>
      <c r="E362" s="6">
        <v>34</v>
      </c>
      <c r="F362" s="6" t="s">
        <v>83</v>
      </c>
      <c r="G362" s="13" t="s">
        <v>84</v>
      </c>
      <c r="H362" s="13">
        <v>0</v>
      </c>
      <c r="I362" s="24">
        <v>34</v>
      </c>
      <c r="J362" s="6">
        <v>53</v>
      </c>
      <c r="K362" s="6"/>
    </row>
    <row r="363" spans="1:11" s="2" customFormat="1" ht="15" customHeight="1">
      <c r="A363" s="6">
        <v>54</v>
      </c>
      <c r="B363" s="6" t="s">
        <v>19</v>
      </c>
      <c r="C363" s="6" t="s">
        <v>459</v>
      </c>
      <c r="D363" s="6">
        <v>66</v>
      </c>
      <c r="E363" s="6">
        <v>33</v>
      </c>
      <c r="F363" s="6" t="s">
        <v>83</v>
      </c>
      <c r="G363" s="13" t="s">
        <v>84</v>
      </c>
      <c r="H363" s="13">
        <v>0</v>
      </c>
      <c r="I363" s="24">
        <v>33</v>
      </c>
      <c r="J363" s="6">
        <v>54</v>
      </c>
      <c r="K363" s="6"/>
    </row>
    <row r="364" spans="1:11" s="2" customFormat="1" ht="15" customHeight="1">
      <c r="A364" s="6">
        <v>55</v>
      </c>
      <c r="B364" s="6" t="s">
        <v>19</v>
      </c>
      <c r="C364" s="6" t="s">
        <v>460</v>
      </c>
      <c r="D364" s="6">
        <v>64.5</v>
      </c>
      <c r="E364" s="6">
        <v>32.25</v>
      </c>
      <c r="F364" s="6" t="s">
        <v>83</v>
      </c>
      <c r="G364" s="13" t="s">
        <v>84</v>
      </c>
      <c r="H364" s="13">
        <v>0</v>
      </c>
      <c r="I364" s="24">
        <v>32.25</v>
      </c>
      <c r="J364" s="6">
        <v>55</v>
      </c>
      <c r="K364" s="6"/>
    </row>
    <row r="365" spans="1:11" s="2" customFormat="1" ht="15" customHeight="1">
      <c r="A365" s="6">
        <v>56</v>
      </c>
      <c r="B365" s="6" t="s">
        <v>19</v>
      </c>
      <c r="C365" s="6" t="s">
        <v>461</v>
      </c>
      <c r="D365" s="6">
        <v>60</v>
      </c>
      <c r="E365" s="6">
        <v>30</v>
      </c>
      <c r="F365" s="6" t="s">
        <v>83</v>
      </c>
      <c r="G365" s="13" t="s">
        <v>84</v>
      </c>
      <c r="H365" s="13">
        <v>0</v>
      </c>
      <c r="I365" s="24">
        <v>30</v>
      </c>
      <c r="J365" s="6">
        <v>56</v>
      </c>
      <c r="K365" s="6"/>
    </row>
    <row r="366" spans="1:11" s="2" customFormat="1" ht="15" customHeight="1">
      <c r="A366" s="6">
        <v>57</v>
      </c>
      <c r="B366" s="6" t="s">
        <v>19</v>
      </c>
      <c r="C366" s="6" t="s">
        <v>462</v>
      </c>
      <c r="D366" s="6">
        <v>55.5</v>
      </c>
      <c r="E366" s="6">
        <v>27.75</v>
      </c>
      <c r="F366" s="6" t="s">
        <v>83</v>
      </c>
      <c r="G366" s="13" t="s">
        <v>84</v>
      </c>
      <c r="H366" s="13">
        <v>0</v>
      </c>
      <c r="I366" s="24">
        <v>27.75</v>
      </c>
      <c r="J366" s="6">
        <v>57</v>
      </c>
      <c r="K366" s="6"/>
    </row>
    <row r="367" spans="1:11" s="2" customFormat="1" ht="15" customHeight="1">
      <c r="A367" s="6">
        <v>58</v>
      </c>
      <c r="B367" s="6" t="s">
        <v>19</v>
      </c>
      <c r="C367" s="6" t="s">
        <v>463</v>
      </c>
      <c r="D367" s="6">
        <v>54</v>
      </c>
      <c r="E367" s="6">
        <v>27</v>
      </c>
      <c r="F367" s="6" t="s">
        <v>83</v>
      </c>
      <c r="G367" s="13" t="s">
        <v>84</v>
      </c>
      <c r="H367" s="13">
        <v>0</v>
      </c>
      <c r="I367" s="24">
        <v>27</v>
      </c>
      <c r="J367" s="6">
        <v>58</v>
      </c>
      <c r="K367" s="6"/>
    </row>
    <row r="368" spans="1:11" s="2" customFormat="1" ht="15" customHeight="1">
      <c r="A368" s="6">
        <v>59</v>
      </c>
      <c r="B368" s="6" t="s">
        <v>19</v>
      </c>
      <c r="C368" s="6" t="s">
        <v>464</v>
      </c>
      <c r="D368" s="6">
        <v>53</v>
      </c>
      <c r="E368" s="6">
        <v>26.5</v>
      </c>
      <c r="F368" s="6">
        <v>22</v>
      </c>
      <c r="G368" s="13" t="s">
        <v>84</v>
      </c>
      <c r="H368" s="13">
        <v>0</v>
      </c>
      <c r="I368" s="24">
        <v>26.5</v>
      </c>
      <c r="J368" s="6">
        <v>59</v>
      </c>
      <c r="K368" s="6"/>
    </row>
    <row r="369" spans="1:11" s="2" customFormat="1" ht="15" customHeight="1">
      <c r="A369" s="6"/>
      <c r="B369" s="6"/>
      <c r="C369" s="6"/>
      <c r="D369" s="6"/>
      <c r="E369" s="6"/>
      <c r="F369" s="6"/>
      <c r="G369" s="13"/>
      <c r="H369" s="13"/>
      <c r="I369" s="24"/>
      <c r="J369" s="6"/>
      <c r="K369" s="6"/>
    </row>
    <row r="370" spans="1:11" s="2" customFormat="1" ht="15" customHeight="1">
      <c r="A370" s="6">
        <v>1</v>
      </c>
      <c r="B370" s="6" t="s">
        <v>20</v>
      </c>
      <c r="C370" s="6" t="s">
        <v>326</v>
      </c>
      <c r="D370" s="6">
        <v>61.5</v>
      </c>
      <c r="E370" s="6">
        <v>30.75</v>
      </c>
      <c r="F370" s="6">
        <v>53</v>
      </c>
      <c r="G370" s="13">
        <v>81.31</v>
      </c>
      <c r="H370" s="13">
        <v>40.655000000000001</v>
      </c>
      <c r="I370" s="24">
        <v>71.405000000000001</v>
      </c>
      <c r="J370" s="6">
        <v>1</v>
      </c>
      <c r="K370" s="6"/>
    </row>
    <row r="371" spans="1:11" s="2" customFormat="1" ht="15" customHeight="1">
      <c r="A371" s="6">
        <v>2</v>
      </c>
      <c r="B371" s="6" t="s">
        <v>20</v>
      </c>
      <c r="C371" s="6" t="s">
        <v>327</v>
      </c>
      <c r="D371" s="6">
        <v>60.5</v>
      </c>
      <c r="E371" s="6">
        <v>30.25</v>
      </c>
      <c r="F371" s="6">
        <v>49</v>
      </c>
      <c r="G371" s="13">
        <v>81.37</v>
      </c>
      <c r="H371" s="13">
        <v>40.685000000000002</v>
      </c>
      <c r="I371" s="24">
        <v>70.935000000000002</v>
      </c>
      <c r="J371" s="6">
        <v>2</v>
      </c>
      <c r="K371" s="6"/>
    </row>
    <row r="372" spans="1:11" s="2" customFormat="1" ht="15" customHeight="1">
      <c r="A372" s="6">
        <v>3</v>
      </c>
      <c r="B372" s="6" t="s">
        <v>20</v>
      </c>
      <c r="C372" s="6" t="s">
        <v>328</v>
      </c>
      <c r="D372" s="6">
        <v>58.5</v>
      </c>
      <c r="E372" s="6">
        <v>29.25</v>
      </c>
      <c r="F372" s="6">
        <v>45</v>
      </c>
      <c r="G372" s="13">
        <v>81.31</v>
      </c>
      <c r="H372" s="13">
        <v>40.655000000000001</v>
      </c>
      <c r="I372" s="24">
        <v>69.905000000000001</v>
      </c>
      <c r="J372" s="6">
        <v>3</v>
      </c>
      <c r="K372" s="6"/>
    </row>
    <row r="373" spans="1:11" s="2" customFormat="1" ht="15" customHeight="1">
      <c r="A373" s="6">
        <v>4</v>
      </c>
      <c r="B373" s="6" t="s">
        <v>20</v>
      </c>
      <c r="C373" s="6" t="s">
        <v>329</v>
      </c>
      <c r="D373" s="6">
        <v>56.5</v>
      </c>
      <c r="E373" s="6">
        <v>28.25</v>
      </c>
      <c r="F373" s="6">
        <v>47</v>
      </c>
      <c r="G373" s="13">
        <v>80.98</v>
      </c>
      <c r="H373" s="13">
        <v>40.49</v>
      </c>
      <c r="I373" s="24">
        <v>68.740000000000009</v>
      </c>
      <c r="J373" s="6">
        <v>4</v>
      </c>
      <c r="K373" s="6"/>
    </row>
    <row r="374" spans="1:11" s="2" customFormat="1" ht="15" customHeight="1">
      <c r="A374" s="6">
        <v>5</v>
      </c>
      <c r="B374" s="6" t="s">
        <v>20</v>
      </c>
      <c r="C374" s="6" t="s">
        <v>330</v>
      </c>
      <c r="D374" s="6">
        <v>54.5</v>
      </c>
      <c r="E374" s="6">
        <v>27.25</v>
      </c>
      <c r="F374" s="6">
        <v>50</v>
      </c>
      <c r="G374" s="13">
        <v>81.52</v>
      </c>
      <c r="H374" s="13">
        <v>40.76</v>
      </c>
      <c r="I374" s="24">
        <v>68.009999999999991</v>
      </c>
      <c r="J374" s="6">
        <v>5</v>
      </c>
      <c r="K374" s="6"/>
    </row>
    <row r="375" spans="1:11" s="2" customFormat="1" ht="15" customHeight="1">
      <c r="A375" s="6">
        <v>6</v>
      </c>
      <c r="B375" s="6" t="s">
        <v>20</v>
      </c>
      <c r="C375" s="6" t="s">
        <v>331</v>
      </c>
      <c r="D375" s="6">
        <v>52</v>
      </c>
      <c r="E375" s="6">
        <v>26</v>
      </c>
      <c r="F375" s="6">
        <v>51</v>
      </c>
      <c r="G375" s="13">
        <v>81.400000000000006</v>
      </c>
      <c r="H375" s="13">
        <v>40.700000000000003</v>
      </c>
      <c r="I375" s="24">
        <v>66.7</v>
      </c>
      <c r="J375" s="6">
        <v>6</v>
      </c>
      <c r="K375" s="6"/>
    </row>
    <row r="376" spans="1:11" s="2" customFormat="1" ht="15" customHeight="1">
      <c r="A376" s="6">
        <v>7</v>
      </c>
      <c r="B376" s="6" t="s">
        <v>20</v>
      </c>
      <c r="C376" s="6" t="s">
        <v>332</v>
      </c>
      <c r="D376" s="6">
        <v>52.5</v>
      </c>
      <c r="E376" s="6">
        <v>26.25</v>
      </c>
      <c r="F376" s="6">
        <v>52</v>
      </c>
      <c r="G376" s="13">
        <v>80.47</v>
      </c>
      <c r="H376" s="13">
        <v>40.234999999999999</v>
      </c>
      <c r="I376" s="24">
        <v>66.484999999999999</v>
      </c>
      <c r="J376" s="6">
        <v>7</v>
      </c>
      <c r="K376" s="6"/>
    </row>
    <row r="377" spans="1:11" s="2" customFormat="1" ht="15" customHeight="1">
      <c r="A377" s="6">
        <v>8</v>
      </c>
      <c r="B377" s="6" t="s">
        <v>20</v>
      </c>
      <c r="C377" s="6" t="s">
        <v>333</v>
      </c>
      <c r="D377" s="6">
        <v>49.5</v>
      </c>
      <c r="E377" s="6">
        <v>24.75</v>
      </c>
      <c r="F377" s="6">
        <v>54</v>
      </c>
      <c r="G377" s="13">
        <v>81.680000000000007</v>
      </c>
      <c r="H377" s="13">
        <v>40.840000000000003</v>
      </c>
      <c r="I377" s="24">
        <v>65.59</v>
      </c>
      <c r="J377" s="6">
        <v>8</v>
      </c>
      <c r="K377" s="6"/>
    </row>
    <row r="378" spans="1:11" s="2" customFormat="1" ht="15" customHeight="1">
      <c r="A378" s="6">
        <v>9</v>
      </c>
      <c r="B378" s="6" t="s">
        <v>20</v>
      </c>
      <c r="C378" s="6" t="s">
        <v>334</v>
      </c>
      <c r="D378" s="6">
        <v>45.5</v>
      </c>
      <c r="E378" s="6">
        <v>22.75</v>
      </c>
      <c r="F378" s="6">
        <v>48</v>
      </c>
      <c r="G378" s="13">
        <v>80.67</v>
      </c>
      <c r="H378" s="13">
        <v>40.335000000000001</v>
      </c>
      <c r="I378" s="24">
        <v>63.085000000000001</v>
      </c>
      <c r="J378" s="6">
        <v>9</v>
      </c>
      <c r="K378" s="6"/>
    </row>
    <row r="379" spans="1:11" s="2" customFormat="1" ht="15" customHeight="1">
      <c r="A379" s="6">
        <v>10</v>
      </c>
      <c r="B379" s="6" t="s">
        <v>20</v>
      </c>
      <c r="C379" s="6" t="s">
        <v>335</v>
      </c>
      <c r="D379" s="6">
        <v>44</v>
      </c>
      <c r="E379" s="6">
        <v>22</v>
      </c>
      <c r="F379" s="6">
        <v>46</v>
      </c>
      <c r="G379" s="13">
        <v>79.37</v>
      </c>
      <c r="H379" s="13">
        <v>39.685000000000002</v>
      </c>
      <c r="I379" s="24">
        <v>61.685000000000002</v>
      </c>
      <c r="J379" s="6">
        <v>10</v>
      </c>
      <c r="K379" s="6"/>
    </row>
    <row r="380" spans="1:11" s="2" customFormat="1" ht="15" customHeight="1">
      <c r="A380" s="6"/>
      <c r="B380" s="6"/>
      <c r="C380" s="6"/>
      <c r="D380" s="6"/>
      <c r="E380" s="6"/>
      <c r="F380" s="6"/>
      <c r="G380" s="13"/>
      <c r="H380" s="13"/>
      <c r="I380" s="24"/>
      <c r="J380" s="6"/>
      <c r="K380" s="6"/>
    </row>
    <row r="381" spans="1:11" s="2" customFormat="1" ht="15" customHeight="1">
      <c r="A381" s="6">
        <v>1</v>
      </c>
      <c r="B381" s="6" t="s">
        <v>21</v>
      </c>
      <c r="C381" s="6" t="s">
        <v>336</v>
      </c>
      <c r="D381" s="6">
        <v>64.5</v>
      </c>
      <c r="E381" s="6">
        <v>32.25</v>
      </c>
      <c r="F381" s="6">
        <v>57</v>
      </c>
      <c r="G381" s="13">
        <v>81.150000000000006</v>
      </c>
      <c r="H381" s="13">
        <v>40.575000000000003</v>
      </c>
      <c r="I381" s="24">
        <v>72.825000000000003</v>
      </c>
      <c r="J381" s="6">
        <v>1</v>
      </c>
      <c r="K381" s="6"/>
    </row>
    <row r="382" spans="1:11" s="2" customFormat="1" ht="15" customHeight="1">
      <c r="A382" s="6">
        <v>2</v>
      </c>
      <c r="B382" s="6" t="s">
        <v>21</v>
      </c>
      <c r="C382" s="6" t="s">
        <v>337</v>
      </c>
      <c r="D382" s="6">
        <v>62.5</v>
      </c>
      <c r="E382" s="6">
        <v>31.25</v>
      </c>
      <c r="F382" s="6">
        <v>58</v>
      </c>
      <c r="G382" s="13">
        <v>82.74</v>
      </c>
      <c r="H382" s="13">
        <v>41.37</v>
      </c>
      <c r="I382" s="24">
        <v>72.62</v>
      </c>
      <c r="J382" s="6">
        <v>2</v>
      </c>
      <c r="K382" s="6"/>
    </row>
    <row r="383" spans="1:11" s="2" customFormat="1" ht="15" customHeight="1">
      <c r="A383" s="6">
        <v>3</v>
      </c>
      <c r="B383" s="6" t="s">
        <v>21</v>
      </c>
      <c r="C383" s="6" t="s">
        <v>338</v>
      </c>
      <c r="D383" s="6">
        <v>59</v>
      </c>
      <c r="E383" s="6">
        <v>29.5</v>
      </c>
      <c r="F383" s="6">
        <v>55</v>
      </c>
      <c r="G383" s="13">
        <v>80.28</v>
      </c>
      <c r="H383" s="13">
        <v>40.14</v>
      </c>
      <c r="I383" s="24">
        <v>69.64</v>
      </c>
      <c r="J383" s="6">
        <v>3</v>
      </c>
      <c r="K383" s="6"/>
    </row>
    <row r="384" spans="1:11" s="2" customFormat="1" ht="15" customHeight="1">
      <c r="A384" s="6">
        <v>4</v>
      </c>
      <c r="B384" s="6" t="s">
        <v>21</v>
      </c>
      <c r="C384" s="6" t="s">
        <v>339</v>
      </c>
      <c r="D384" s="6">
        <v>53.5</v>
      </c>
      <c r="E384" s="6">
        <v>26.75</v>
      </c>
      <c r="F384" s="6">
        <v>56</v>
      </c>
      <c r="G384" s="13">
        <v>81.73</v>
      </c>
      <c r="H384" s="13">
        <v>40.865000000000002</v>
      </c>
      <c r="I384" s="24">
        <v>67.615000000000009</v>
      </c>
      <c r="J384" s="6">
        <v>4</v>
      </c>
      <c r="K384" s="6"/>
    </row>
    <row r="385" spans="1:11" s="2" customFormat="1" ht="15" customHeight="1">
      <c r="A385" s="6">
        <v>5</v>
      </c>
      <c r="B385" s="6" t="s">
        <v>21</v>
      </c>
      <c r="C385" s="6" t="s">
        <v>340</v>
      </c>
      <c r="D385" s="6">
        <v>52</v>
      </c>
      <c r="E385" s="6">
        <v>26</v>
      </c>
      <c r="F385" s="6">
        <v>59</v>
      </c>
      <c r="G385" s="13">
        <v>81.400000000000006</v>
      </c>
      <c r="H385" s="13">
        <v>40.700000000000003</v>
      </c>
      <c r="I385" s="24">
        <v>66.7</v>
      </c>
      <c r="J385" s="6">
        <v>5</v>
      </c>
      <c r="K385" s="6"/>
    </row>
    <row r="386" spans="1:11" s="2" customFormat="1" ht="15" customHeight="1">
      <c r="A386" s="6">
        <v>6</v>
      </c>
      <c r="B386" s="6" t="s">
        <v>21</v>
      </c>
      <c r="C386" s="6" t="s">
        <v>341</v>
      </c>
      <c r="D386" s="6">
        <v>49</v>
      </c>
      <c r="E386" s="6">
        <v>24.5</v>
      </c>
      <c r="F386" s="6">
        <v>60</v>
      </c>
      <c r="G386" s="13">
        <v>81.03</v>
      </c>
      <c r="H386" s="13">
        <v>40.515000000000001</v>
      </c>
      <c r="I386" s="24">
        <v>65.015000000000001</v>
      </c>
      <c r="J386" s="6">
        <v>6</v>
      </c>
      <c r="K386" s="6"/>
    </row>
    <row r="387" spans="1:11" s="2" customFormat="1" ht="15" customHeight="1">
      <c r="A387" s="6"/>
      <c r="B387" s="6"/>
      <c r="C387" s="6"/>
      <c r="D387" s="6"/>
      <c r="E387" s="6"/>
      <c r="F387" s="6"/>
      <c r="G387" s="13"/>
      <c r="H387" s="13"/>
      <c r="I387" s="24"/>
      <c r="J387" s="6"/>
      <c r="K387" s="6"/>
    </row>
    <row r="388" spans="1:11" s="2" customFormat="1" ht="15" customHeight="1">
      <c r="A388" s="20">
        <v>1</v>
      </c>
      <c r="B388" s="20" t="s">
        <v>22</v>
      </c>
      <c r="C388" s="20" t="s">
        <v>66</v>
      </c>
      <c r="D388" s="20">
        <v>83</v>
      </c>
      <c r="E388" s="20">
        <v>41.5</v>
      </c>
      <c r="F388" s="20">
        <v>38</v>
      </c>
      <c r="G388" s="21">
        <v>81.180000000000007</v>
      </c>
      <c r="H388" s="21">
        <v>40.590000000000003</v>
      </c>
      <c r="I388" s="27">
        <v>82.09</v>
      </c>
      <c r="J388" s="6">
        <v>1</v>
      </c>
      <c r="K388" s="6"/>
    </row>
    <row r="389" spans="1:11" s="2" customFormat="1" ht="15" customHeight="1">
      <c r="A389" s="20">
        <v>2</v>
      </c>
      <c r="B389" s="20" t="s">
        <v>22</v>
      </c>
      <c r="C389" s="20" t="s">
        <v>32</v>
      </c>
      <c r="D389" s="20">
        <v>77</v>
      </c>
      <c r="E389" s="20">
        <v>38.5</v>
      </c>
      <c r="F389" s="20">
        <v>4</v>
      </c>
      <c r="G389" s="21">
        <v>82.94</v>
      </c>
      <c r="H389" s="21">
        <v>41.47</v>
      </c>
      <c r="I389" s="27">
        <v>79.97</v>
      </c>
      <c r="J389" s="6">
        <v>2</v>
      </c>
      <c r="K389" s="6"/>
    </row>
    <row r="390" spans="1:11" s="2" customFormat="1" ht="15" customHeight="1">
      <c r="A390" s="20">
        <v>3</v>
      </c>
      <c r="B390" s="20" t="s">
        <v>22</v>
      </c>
      <c r="C390" s="20" t="s">
        <v>59</v>
      </c>
      <c r="D390" s="20">
        <v>80</v>
      </c>
      <c r="E390" s="20">
        <v>40</v>
      </c>
      <c r="F390" s="20">
        <v>31</v>
      </c>
      <c r="G390" s="21">
        <v>79.14</v>
      </c>
      <c r="H390" s="21">
        <v>39.57</v>
      </c>
      <c r="I390" s="27">
        <v>79.569999999999993</v>
      </c>
      <c r="J390" s="6">
        <v>3</v>
      </c>
      <c r="K390" s="6"/>
    </row>
    <row r="391" spans="1:11" s="2" customFormat="1" ht="15" customHeight="1">
      <c r="A391" s="20">
        <v>4</v>
      </c>
      <c r="B391" s="20" t="s">
        <v>22</v>
      </c>
      <c r="C391" s="20" t="s">
        <v>42</v>
      </c>
      <c r="D391" s="20">
        <v>75.5</v>
      </c>
      <c r="E391" s="20">
        <v>37.75</v>
      </c>
      <c r="F391" s="20">
        <v>14</v>
      </c>
      <c r="G391" s="21">
        <v>81.819999999999993</v>
      </c>
      <c r="H391" s="21">
        <v>40.909999999999997</v>
      </c>
      <c r="I391" s="27">
        <v>78.66</v>
      </c>
      <c r="J391" s="6">
        <v>4</v>
      </c>
      <c r="K391" s="6"/>
    </row>
    <row r="392" spans="1:11" s="2" customFormat="1" ht="15" customHeight="1">
      <c r="A392" s="20">
        <v>5</v>
      </c>
      <c r="B392" s="20" t="s">
        <v>22</v>
      </c>
      <c r="C392" s="20" t="s">
        <v>48</v>
      </c>
      <c r="D392" s="20">
        <v>76</v>
      </c>
      <c r="E392" s="20">
        <v>38</v>
      </c>
      <c r="F392" s="20">
        <v>20</v>
      </c>
      <c r="G392" s="21">
        <v>80.7</v>
      </c>
      <c r="H392" s="21">
        <v>40.35</v>
      </c>
      <c r="I392" s="27">
        <v>78.349999999999994</v>
      </c>
      <c r="J392" s="6">
        <v>5</v>
      </c>
      <c r="K392" s="6"/>
    </row>
    <row r="393" spans="1:11" s="2" customFormat="1" ht="15" customHeight="1">
      <c r="A393" s="20">
        <v>6</v>
      </c>
      <c r="B393" s="20" t="s">
        <v>22</v>
      </c>
      <c r="C393" s="20" t="s">
        <v>63</v>
      </c>
      <c r="D393" s="20">
        <v>77</v>
      </c>
      <c r="E393" s="20">
        <v>38.5</v>
      </c>
      <c r="F393" s="20">
        <v>35</v>
      </c>
      <c r="G393" s="21">
        <v>77.92</v>
      </c>
      <c r="H393" s="21">
        <v>38.96</v>
      </c>
      <c r="I393" s="27">
        <v>77.460000000000008</v>
      </c>
      <c r="J393" s="6">
        <v>6</v>
      </c>
      <c r="K393" s="6"/>
    </row>
    <row r="394" spans="1:11" s="2" customFormat="1" ht="15" customHeight="1">
      <c r="A394" s="20">
        <v>7</v>
      </c>
      <c r="B394" s="20" t="s">
        <v>22</v>
      </c>
      <c r="C394" s="20" t="s">
        <v>52</v>
      </c>
      <c r="D394" s="20">
        <v>72</v>
      </c>
      <c r="E394" s="20">
        <v>36</v>
      </c>
      <c r="F394" s="20">
        <v>24</v>
      </c>
      <c r="G394" s="21">
        <v>82.82</v>
      </c>
      <c r="H394" s="21">
        <v>41.41</v>
      </c>
      <c r="I394" s="27">
        <v>77.41</v>
      </c>
      <c r="J394" s="6">
        <v>7</v>
      </c>
      <c r="K394" s="6"/>
    </row>
    <row r="395" spans="1:11" s="2" customFormat="1" ht="15" customHeight="1">
      <c r="A395" s="20">
        <v>8</v>
      </c>
      <c r="B395" s="20" t="s">
        <v>22</v>
      </c>
      <c r="C395" s="20" t="s">
        <v>78</v>
      </c>
      <c r="D395" s="20">
        <v>73</v>
      </c>
      <c r="E395" s="20">
        <v>36.5</v>
      </c>
      <c r="F395" s="20">
        <v>54</v>
      </c>
      <c r="G395" s="21">
        <v>80.959999999999994</v>
      </c>
      <c r="H395" s="21">
        <v>40.479999999999997</v>
      </c>
      <c r="I395" s="27">
        <v>76.97999999999999</v>
      </c>
      <c r="J395" s="6">
        <v>8</v>
      </c>
      <c r="K395" s="6"/>
    </row>
    <row r="396" spans="1:11" s="2" customFormat="1" ht="15" customHeight="1">
      <c r="A396" s="20">
        <v>9</v>
      </c>
      <c r="B396" s="20" t="s">
        <v>22</v>
      </c>
      <c r="C396" s="20" t="s">
        <v>60</v>
      </c>
      <c r="D396" s="20">
        <v>74.5</v>
      </c>
      <c r="E396" s="20">
        <v>37.25</v>
      </c>
      <c r="F396" s="20">
        <v>32</v>
      </c>
      <c r="G396" s="21">
        <v>79.3</v>
      </c>
      <c r="H396" s="21">
        <v>39.65</v>
      </c>
      <c r="I396" s="27">
        <v>76.900000000000006</v>
      </c>
      <c r="J396" s="6">
        <v>9</v>
      </c>
      <c r="K396" s="6"/>
    </row>
    <row r="397" spans="1:11" s="2" customFormat="1" ht="15" customHeight="1">
      <c r="A397" s="20">
        <v>10</v>
      </c>
      <c r="B397" s="20" t="s">
        <v>22</v>
      </c>
      <c r="C397" s="20" t="s">
        <v>57</v>
      </c>
      <c r="D397" s="20">
        <v>70.5</v>
      </c>
      <c r="E397" s="20">
        <v>35.25</v>
      </c>
      <c r="F397" s="20">
        <v>29</v>
      </c>
      <c r="G397" s="21">
        <v>82.7</v>
      </c>
      <c r="H397" s="21">
        <v>41.35</v>
      </c>
      <c r="I397" s="27">
        <v>76.599999999999994</v>
      </c>
      <c r="J397" s="6">
        <v>10</v>
      </c>
      <c r="K397" s="6"/>
    </row>
    <row r="398" spans="1:11" s="2" customFormat="1" ht="15" customHeight="1">
      <c r="A398" s="20">
        <v>11</v>
      </c>
      <c r="B398" s="20" t="s">
        <v>22</v>
      </c>
      <c r="C398" s="20" t="s">
        <v>45</v>
      </c>
      <c r="D398" s="20">
        <v>68.5</v>
      </c>
      <c r="E398" s="20">
        <v>34.25</v>
      </c>
      <c r="F398" s="20">
        <v>17</v>
      </c>
      <c r="G398" s="21">
        <v>83.9</v>
      </c>
      <c r="H398" s="21">
        <v>41.95</v>
      </c>
      <c r="I398" s="27">
        <v>76.2</v>
      </c>
      <c r="J398" s="6">
        <v>11</v>
      </c>
      <c r="K398" s="6"/>
    </row>
    <row r="399" spans="1:11" s="2" customFormat="1" ht="15" customHeight="1">
      <c r="A399" s="20">
        <v>12</v>
      </c>
      <c r="B399" s="20" t="s">
        <v>22</v>
      </c>
      <c r="C399" s="20" t="s">
        <v>80</v>
      </c>
      <c r="D399" s="20">
        <v>75.5</v>
      </c>
      <c r="E399" s="20">
        <v>37.75</v>
      </c>
      <c r="F399" s="20">
        <v>56</v>
      </c>
      <c r="G399" s="21">
        <v>75.959999999999994</v>
      </c>
      <c r="H399" s="21">
        <v>37.979999999999997</v>
      </c>
      <c r="I399" s="27">
        <v>75.72999999999999</v>
      </c>
      <c r="J399" s="6">
        <v>12</v>
      </c>
      <c r="K399" s="6"/>
    </row>
    <row r="400" spans="1:11" s="2" customFormat="1" ht="15" customHeight="1">
      <c r="A400" s="20">
        <v>13</v>
      </c>
      <c r="B400" s="20" t="s">
        <v>22</v>
      </c>
      <c r="C400" s="20" t="s">
        <v>40</v>
      </c>
      <c r="D400" s="20">
        <v>72</v>
      </c>
      <c r="E400" s="20">
        <v>36</v>
      </c>
      <c r="F400" s="20">
        <v>12</v>
      </c>
      <c r="G400" s="21">
        <v>79.239999999999995</v>
      </c>
      <c r="H400" s="21">
        <v>39.619999999999997</v>
      </c>
      <c r="I400" s="27">
        <v>75.62</v>
      </c>
      <c r="J400" s="6">
        <v>13</v>
      </c>
      <c r="K400" s="6"/>
    </row>
    <row r="401" spans="1:11" s="2" customFormat="1" ht="15" customHeight="1">
      <c r="A401" s="20">
        <v>14</v>
      </c>
      <c r="B401" s="20" t="s">
        <v>22</v>
      </c>
      <c r="C401" s="20" t="s">
        <v>65</v>
      </c>
      <c r="D401" s="20">
        <v>72</v>
      </c>
      <c r="E401" s="20">
        <v>36</v>
      </c>
      <c r="F401" s="20">
        <v>37</v>
      </c>
      <c r="G401" s="21">
        <v>79.22</v>
      </c>
      <c r="H401" s="21">
        <v>39.61</v>
      </c>
      <c r="I401" s="27">
        <v>75.61</v>
      </c>
      <c r="J401" s="6">
        <v>14</v>
      </c>
      <c r="K401" s="6"/>
    </row>
    <row r="402" spans="1:11" s="2" customFormat="1" ht="15" customHeight="1">
      <c r="A402" s="20">
        <v>15</v>
      </c>
      <c r="B402" s="20" t="s">
        <v>22</v>
      </c>
      <c r="C402" s="20" t="s">
        <v>79</v>
      </c>
      <c r="D402" s="20">
        <v>68.5</v>
      </c>
      <c r="E402" s="20">
        <v>34.25</v>
      </c>
      <c r="F402" s="20">
        <v>55</v>
      </c>
      <c r="G402" s="21">
        <v>81.88</v>
      </c>
      <c r="H402" s="21">
        <v>40.94</v>
      </c>
      <c r="I402" s="27">
        <v>75.19</v>
      </c>
      <c r="J402" s="6">
        <v>15</v>
      </c>
      <c r="K402" s="6"/>
    </row>
    <row r="403" spans="1:11" s="2" customFormat="1" ht="15" customHeight="1">
      <c r="A403" s="20">
        <v>16</v>
      </c>
      <c r="B403" s="20" t="s">
        <v>22</v>
      </c>
      <c r="C403" s="20" t="s">
        <v>76</v>
      </c>
      <c r="D403" s="20">
        <v>68</v>
      </c>
      <c r="E403" s="20">
        <v>34</v>
      </c>
      <c r="F403" s="20">
        <v>51</v>
      </c>
      <c r="G403" s="21">
        <v>82.18</v>
      </c>
      <c r="H403" s="21">
        <v>41.09</v>
      </c>
      <c r="I403" s="27">
        <v>75.09</v>
      </c>
      <c r="J403" s="6">
        <v>16</v>
      </c>
      <c r="K403" s="6"/>
    </row>
    <row r="404" spans="1:11" s="2" customFormat="1" ht="15" customHeight="1">
      <c r="A404" s="20">
        <v>17</v>
      </c>
      <c r="B404" s="20" t="s">
        <v>22</v>
      </c>
      <c r="C404" s="20" t="s">
        <v>54</v>
      </c>
      <c r="D404" s="20">
        <v>70</v>
      </c>
      <c r="E404" s="20">
        <v>35</v>
      </c>
      <c r="F404" s="20">
        <v>26</v>
      </c>
      <c r="G404" s="21">
        <v>80.14</v>
      </c>
      <c r="H404" s="21">
        <v>40.07</v>
      </c>
      <c r="I404" s="27">
        <v>75.069999999999993</v>
      </c>
      <c r="J404" s="6">
        <v>17</v>
      </c>
      <c r="K404" s="6"/>
    </row>
    <row r="405" spans="1:11" s="2" customFormat="1" ht="15" customHeight="1">
      <c r="A405" s="20">
        <v>18</v>
      </c>
      <c r="B405" s="20" t="s">
        <v>22</v>
      </c>
      <c r="C405" s="20" t="s">
        <v>64</v>
      </c>
      <c r="D405" s="20">
        <v>68.5</v>
      </c>
      <c r="E405" s="20">
        <v>34.25</v>
      </c>
      <c r="F405" s="20">
        <v>36</v>
      </c>
      <c r="G405" s="21">
        <v>81.540000000000006</v>
      </c>
      <c r="H405" s="21">
        <v>40.770000000000003</v>
      </c>
      <c r="I405" s="27">
        <v>75.02000000000001</v>
      </c>
      <c r="J405" s="6">
        <v>18</v>
      </c>
      <c r="K405" s="6"/>
    </row>
    <row r="406" spans="1:11" s="2" customFormat="1" ht="15" customHeight="1">
      <c r="A406" s="20">
        <v>19</v>
      </c>
      <c r="B406" s="20" t="s">
        <v>22</v>
      </c>
      <c r="C406" s="20" t="s">
        <v>77</v>
      </c>
      <c r="D406" s="20">
        <v>69.5</v>
      </c>
      <c r="E406" s="20">
        <v>34.75</v>
      </c>
      <c r="F406" s="20">
        <v>52</v>
      </c>
      <c r="G406" s="21">
        <v>80.08</v>
      </c>
      <c r="H406" s="21">
        <v>40.04</v>
      </c>
      <c r="I406" s="27">
        <v>74.789999999999992</v>
      </c>
      <c r="J406" s="6">
        <v>19</v>
      </c>
      <c r="K406" s="6"/>
    </row>
    <row r="407" spans="1:11" s="2" customFormat="1" ht="15" customHeight="1">
      <c r="A407" s="20">
        <v>20</v>
      </c>
      <c r="B407" s="20" t="s">
        <v>22</v>
      </c>
      <c r="C407" s="20" t="s">
        <v>55</v>
      </c>
      <c r="D407" s="20">
        <v>70</v>
      </c>
      <c r="E407" s="20">
        <v>35</v>
      </c>
      <c r="F407" s="20">
        <v>27</v>
      </c>
      <c r="G407" s="21">
        <v>79.42</v>
      </c>
      <c r="H407" s="21">
        <v>39.71</v>
      </c>
      <c r="I407" s="27">
        <v>74.710000000000008</v>
      </c>
      <c r="J407" s="6">
        <v>20</v>
      </c>
      <c r="K407" s="6"/>
    </row>
    <row r="408" spans="1:11" s="2" customFormat="1" ht="15" customHeight="1">
      <c r="A408" s="20">
        <v>21</v>
      </c>
      <c r="B408" s="20" t="s">
        <v>22</v>
      </c>
      <c r="C408" s="20" t="s">
        <v>50</v>
      </c>
      <c r="D408" s="20">
        <v>70</v>
      </c>
      <c r="E408" s="20">
        <v>35</v>
      </c>
      <c r="F408" s="20">
        <v>22</v>
      </c>
      <c r="G408" s="21">
        <v>79.260000000000005</v>
      </c>
      <c r="H408" s="21">
        <v>39.630000000000003</v>
      </c>
      <c r="I408" s="27">
        <v>74.63</v>
      </c>
      <c r="J408" s="6">
        <v>21</v>
      </c>
      <c r="K408" s="6"/>
    </row>
    <row r="409" spans="1:11" s="2" customFormat="1" ht="15" customHeight="1">
      <c r="A409" s="20">
        <v>22</v>
      </c>
      <c r="B409" s="20" t="s">
        <v>22</v>
      </c>
      <c r="C409" s="20" t="s">
        <v>39</v>
      </c>
      <c r="D409" s="20">
        <v>67.5</v>
      </c>
      <c r="E409" s="20">
        <v>33.75</v>
      </c>
      <c r="F409" s="20">
        <v>11</v>
      </c>
      <c r="G409" s="21">
        <v>81.42</v>
      </c>
      <c r="H409" s="21">
        <v>40.71</v>
      </c>
      <c r="I409" s="27">
        <v>74.460000000000008</v>
      </c>
      <c r="J409" s="6">
        <v>22</v>
      </c>
      <c r="K409" s="6"/>
    </row>
    <row r="410" spans="1:11" s="2" customFormat="1" ht="15" customHeight="1">
      <c r="A410" s="20">
        <v>23</v>
      </c>
      <c r="B410" s="20" t="s">
        <v>22</v>
      </c>
      <c r="C410" s="20" t="s">
        <v>51</v>
      </c>
      <c r="D410" s="20">
        <v>66.5</v>
      </c>
      <c r="E410" s="20">
        <v>33.25</v>
      </c>
      <c r="F410" s="20">
        <v>23</v>
      </c>
      <c r="G410" s="21">
        <v>82</v>
      </c>
      <c r="H410" s="21">
        <v>41</v>
      </c>
      <c r="I410" s="27">
        <v>74.25</v>
      </c>
      <c r="J410" s="6">
        <v>23</v>
      </c>
      <c r="K410" s="6"/>
    </row>
    <row r="411" spans="1:11" s="2" customFormat="1" ht="15" customHeight="1">
      <c r="A411" s="20">
        <v>24</v>
      </c>
      <c r="B411" s="20" t="s">
        <v>22</v>
      </c>
      <c r="C411" s="20" t="s">
        <v>75</v>
      </c>
      <c r="D411" s="20">
        <v>67.5</v>
      </c>
      <c r="E411" s="20">
        <v>33.75</v>
      </c>
      <c r="F411" s="20">
        <v>50</v>
      </c>
      <c r="G411" s="21">
        <v>80.760000000000005</v>
      </c>
      <c r="H411" s="21">
        <v>40.380000000000003</v>
      </c>
      <c r="I411" s="27">
        <v>74.13</v>
      </c>
      <c r="J411" s="6">
        <v>24</v>
      </c>
      <c r="K411" s="6"/>
    </row>
    <row r="412" spans="1:11" s="2" customFormat="1" ht="15" customHeight="1">
      <c r="A412" s="20">
        <v>25</v>
      </c>
      <c r="B412" s="20" t="s">
        <v>22</v>
      </c>
      <c r="C412" s="20" t="s">
        <v>46</v>
      </c>
      <c r="D412" s="20">
        <v>66.5</v>
      </c>
      <c r="E412" s="20">
        <v>33.25</v>
      </c>
      <c r="F412" s="20">
        <v>18</v>
      </c>
      <c r="G412" s="21">
        <v>81.7</v>
      </c>
      <c r="H412" s="21">
        <v>40.85</v>
      </c>
      <c r="I412" s="27">
        <v>74.099999999999994</v>
      </c>
      <c r="J412" s="6">
        <v>25</v>
      </c>
      <c r="K412" s="6"/>
    </row>
    <row r="413" spans="1:11" s="2" customFormat="1" ht="15" customHeight="1">
      <c r="A413" s="20">
        <v>26</v>
      </c>
      <c r="B413" s="20" t="s">
        <v>22</v>
      </c>
      <c r="C413" s="20" t="s">
        <v>30</v>
      </c>
      <c r="D413" s="20">
        <v>68</v>
      </c>
      <c r="E413" s="20">
        <v>34</v>
      </c>
      <c r="F413" s="20">
        <v>2</v>
      </c>
      <c r="G413" s="21">
        <v>80.16</v>
      </c>
      <c r="H413" s="21">
        <v>40.08</v>
      </c>
      <c r="I413" s="27">
        <v>74.08</v>
      </c>
      <c r="J413" s="6">
        <v>26</v>
      </c>
      <c r="K413" s="6"/>
    </row>
    <row r="414" spans="1:11" s="2" customFormat="1" ht="15" customHeight="1">
      <c r="A414" s="20">
        <v>27</v>
      </c>
      <c r="B414" s="20" t="s">
        <v>22</v>
      </c>
      <c r="C414" s="20" t="s">
        <v>36</v>
      </c>
      <c r="D414" s="20">
        <v>64.5</v>
      </c>
      <c r="E414" s="20">
        <v>32.25</v>
      </c>
      <c r="F414" s="20">
        <v>8</v>
      </c>
      <c r="G414" s="21">
        <v>83.62</v>
      </c>
      <c r="H414" s="21">
        <v>41.81</v>
      </c>
      <c r="I414" s="27">
        <v>74.06</v>
      </c>
      <c r="J414" s="6">
        <v>27</v>
      </c>
      <c r="K414" s="6"/>
    </row>
    <row r="415" spans="1:11" s="2" customFormat="1" ht="15" customHeight="1">
      <c r="A415" s="20">
        <v>28</v>
      </c>
      <c r="B415" s="20" t="s">
        <v>22</v>
      </c>
      <c r="C415" s="20" t="s">
        <v>68</v>
      </c>
      <c r="D415" s="20">
        <v>66.5</v>
      </c>
      <c r="E415" s="20">
        <v>33.25</v>
      </c>
      <c r="F415" s="20">
        <v>40</v>
      </c>
      <c r="G415" s="21">
        <v>81.06</v>
      </c>
      <c r="H415" s="21">
        <v>40.53</v>
      </c>
      <c r="I415" s="27">
        <v>73.78</v>
      </c>
      <c r="J415" s="6">
        <v>28</v>
      </c>
      <c r="K415" s="6"/>
    </row>
    <row r="416" spans="1:11" s="2" customFormat="1" ht="15" customHeight="1">
      <c r="A416" s="20">
        <v>29</v>
      </c>
      <c r="B416" s="20" t="s">
        <v>22</v>
      </c>
      <c r="C416" s="20" t="s">
        <v>74</v>
      </c>
      <c r="D416" s="20">
        <v>67</v>
      </c>
      <c r="E416" s="20">
        <v>33.5</v>
      </c>
      <c r="F416" s="20">
        <v>49</v>
      </c>
      <c r="G416" s="21">
        <v>80.14</v>
      </c>
      <c r="H416" s="21">
        <v>40.07</v>
      </c>
      <c r="I416" s="27">
        <v>73.569999999999993</v>
      </c>
      <c r="J416" s="6">
        <v>29</v>
      </c>
      <c r="K416" s="6"/>
    </row>
    <row r="417" spans="1:11" s="2" customFormat="1" ht="15" customHeight="1">
      <c r="A417" s="20">
        <v>30</v>
      </c>
      <c r="B417" s="20" t="s">
        <v>22</v>
      </c>
      <c r="C417" s="20" t="s">
        <v>72</v>
      </c>
      <c r="D417" s="20">
        <v>65</v>
      </c>
      <c r="E417" s="20">
        <v>32.5</v>
      </c>
      <c r="F417" s="20">
        <v>47</v>
      </c>
      <c r="G417" s="21">
        <v>81.180000000000007</v>
      </c>
      <c r="H417" s="21">
        <v>40.590000000000003</v>
      </c>
      <c r="I417" s="27">
        <v>73.09</v>
      </c>
      <c r="J417" s="6">
        <v>30</v>
      </c>
      <c r="K417" s="6"/>
    </row>
    <row r="418" spans="1:11" s="2" customFormat="1" ht="15" customHeight="1">
      <c r="A418" s="20">
        <v>31</v>
      </c>
      <c r="B418" s="20" t="s">
        <v>22</v>
      </c>
      <c r="C418" s="20" t="s">
        <v>44</v>
      </c>
      <c r="D418" s="20">
        <v>66.5</v>
      </c>
      <c r="E418" s="20">
        <v>33.25</v>
      </c>
      <c r="F418" s="20">
        <v>16</v>
      </c>
      <c r="G418" s="21">
        <v>79.58</v>
      </c>
      <c r="H418" s="21">
        <v>39.79</v>
      </c>
      <c r="I418" s="27">
        <v>73.039999999999992</v>
      </c>
      <c r="J418" s="6">
        <v>31</v>
      </c>
      <c r="K418" s="6"/>
    </row>
    <row r="419" spans="1:11" s="2" customFormat="1" ht="15" customHeight="1">
      <c r="A419" s="20">
        <v>32</v>
      </c>
      <c r="B419" s="20" t="s">
        <v>22</v>
      </c>
      <c r="C419" s="20" t="s">
        <v>31</v>
      </c>
      <c r="D419" s="20">
        <v>69.5</v>
      </c>
      <c r="E419" s="20">
        <v>34.75</v>
      </c>
      <c r="F419" s="20">
        <v>3</v>
      </c>
      <c r="G419" s="21">
        <v>76.48</v>
      </c>
      <c r="H419" s="21">
        <v>38.24</v>
      </c>
      <c r="I419" s="27">
        <v>72.990000000000009</v>
      </c>
      <c r="J419" s="6">
        <v>32</v>
      </c>
      <c r="K419" s="6"/>
    </row>
    <row r="420" spans="1:11" s="2" customFormat="1" ht="15" customHeight="1">
      <c r="A420" s="20">
        <v>33</v>
      </c>
      <c r="B420" s="20" t="s">
        <v>22</v>
      </c>
      <c r="C420" s="20" t="s">
        <v>56</v>
      </c>
      <c r="D420" s="20">
        <v>65.5</v>
      </c>
      <c r="E420" s="20">
        <v>32.75</v>
      </c>
      <c r="F420" s="20">
        <v>28</v>
      </c>
      <c r="G420" s="21">
        <v>80.44</v>
      </c>
      <c r="H420" s="21">
        <v>40.22</v>
      </c>
      <c r="I420" s="27">
        <v>72.97</v>
      </c>
      <c r="J420" s="6">
        <v>33</v>
      </c>
      <c r="K420" s="6"/>
    </row>
    <row r="421" spans="1:11" s="2" customFormat="1" ht="15" customHeight="1">
      <c r="A421" s="20">
        <v>34</v>
      </c>
      <c r="B421" s="20" t="s">
        <v>22</v>
      </c>
      <c r="C421" s="20" t="s">
        <v>38</v>
      </c>
      <c r="D421" s="20">
        <v>63.5</v>
      </c>
      <c r="E421" s="20">
        <v>31.75</v>
      </c>
      <c r="F421" s="20">
        <v>10</v>
      </c>
      <c r="G421" s="21">
        <v>81.96</v>
      </c>
      <c r="H421" s="21">
        <v>40.98</v>
      </c>
      <c r="I421" s="27">
        <v>72.72999999999999</v>
      </c>
      <c r="J421" s="6">
        <v>34</v>
      </c>
      <c r="K421" s="6"/>
    </row>
    <row r="422" spans="1:11" s="2" customFormat="1" ht="15" customHeight="1">
      <c r="A422" s="20">
        <v>35</v>
      </c>
      <c r="B422" s="20" t="s">
        <v>22</v>
      </c>
      <c r="C422" s="20" t="s">
        <v>69</v>
      </c>
      <c r="D422" s="20">
        <v>65</v>
      </c>
      <c r="E422" s="20">
        <v>32.5</v>
      </c>
      <c r="F422" s="20">
        <v>43</v>
      </c>
      <c r="G422" s="21">
        <v>80.040000000000006</v>
      </c>
      <c r="H422" s="21">
        <v>40.020000000000003</v>
      </c>
      <c r="I422" s="27">
        <v>72.52000000000001</v>
      </c>
      <c r="J422" s="6">
        <v>35</v>
      </c>
      <c r="K422" s="6"/>
    </row>
    <row r="423" spans="1:11" s="2" customFormat="1" ht="15" customHeight="1">
      <c r="A423" s="20">
        <v>36</v>
      </c>
      <c r="B423" s="20" t="s">
        <v>22</v>
      </c>
      <c r="C423" s="20" t="s">
        <v>67</v>
      </c>
      <c r="D423" s="20">
        <v>63</v>
      </c>
      <c r="E423" s="20">
        <v>31.5</v>
      </c>
      <c r="F423" s="20">
        <v>39</v>
      </c>
      <c r="G423" s="21">
        <v>81.56</v>
      </c>
      <c r="H423" s="21">
        <v>40.78</v>
      </c>
      <c r="I423" s="27">
        <v>72.28</v>
      </c>
      <c r="J423" s="6">
        <v>36</v>
      </c>
      <c r="K423" s="6"/>
    </row>
    <row r="424" spans="1:11" s="2" customFormat="1" ht="15" customHeight="1">
      <c r="A424" s="20">
        <v>37</v>
      </c>
      <c r="B424" s="20" t="s">
        <v>22</v>
      </c>
      <c r="C424" s="20" t="s">
        <v>41</v>
      </c>
      <c r="D424" s="20">
        <v>65</v>
      </c>
      <c r="E424" s="20">
        <v>32.5</v>
      </c>
      <c r="F424" s="20">
        <v>13</v>
      </c>
      <c r="G424" s="21">
        <v>78.98</v>
      </c>
      <c r="H424" s="21">
        <v>39.49</v>
      </c>
      <c r="I424" s="27">
        <v>71.990000000000009</v>
      </c>
      <c r="J424" s="6">
        <v>37</v>
      </c>
      <c r="K424" s="6"/>
    </row>
    <row r="425" spans="1:11" s="2" customFormat="1" ht="15" customHeight="1">
      <c r="A425" s="20">
        <v>38</v>
      </c>
      <c r="B425" s="20" t="s">
        <v>22</v>
      </c>
      <c r="C425" s="20" t="s">
        <v>34</v>
      </c>
      <c r="D425" s="20">
        <v>68</v>
      </c>
      <c r="E425" s="20">
        <v>34</v>
      </c>
      <c r="F425" s="20">
        <v>6</v>
      </c>
      <c r="G425" s="21">
        <v>75.66</v>
      </c>
      <c r="H425" s="21">
        <v>37.83</v>
      </c>
      <c r="I425" s="27">
        <v>71.83</v>
      </c>
      <c r="J425" s="6">
        <v>38</v>
      </c>
      <c r="K425" s="6"/>
    </row>
    <row r="426" spans="1:11" s="2" customFormat="1" ht="15" customHeight="1">
      <c r="A426" s="20">
        <v>39</v>
      </c>
      <c r="B426" s="20" t="s">
        <v>22</v>
      </c>
      <c r="C426" s="20" t="s">
        <v>47</v>
      </c>
      <c r="D426" s="20">
        <v>68.5</v>
      </c>
      <c r="E426" s="20">
        <v>34.25</v>
      </c>
      <c r="F426" s="20">
        <v>19</v>
      </c>
      <c r="G426" s="21">
        <v>74.540000000000006</v>
      </c>
      <c r="H426" s="21">
        <v>37.270000000000003</v>
      </c>
      <c r="I426" s="27">
        <v>71.52000000000001</v>
      </c>
      <c r="J426" s="6">
        <v>39</v>
      </c>
      <c r="K426" s="6"/>
    </row>
    <row r="427" spans="1:11" s="2" customFormat="1" ht="15" customHeight="1">
      <c r="A427" s="20">
        <v>40</v>
      </c>
      <c r="B427" s="20" t="s">
        <v>22</v>
      </c>
      <c r="C427" s="20" t="s">
        <v>58</v>
      </c>
      <c r="D427" s="20">
        <v>61</v>
      </c>
      <c r="E427" s="20">
        <v>30.5</v>
      </c>
      <c r="F427" s="20">
        <v>30</v>
      </c>
      <c r="G427" s="21">
        <v>81.38</v>
      </c>
      <c r="H427" s="21">
        <v>40.69</v>
      </c>
      <c r="I427" s="27">
        <v>71.19</v>
      </c>
      <c r="J427" s="6">
        <v>40</v>
      </c>
      <c r="K427" s="6"/>
    </row>
    <row r="428" spans="1:11" s="2" customFormat="1" ht="15" customHeight="1">
      <c r="A428" s="20">
        <v>41</v>
      </c>
      <c r="B428" s="20" t="s">
        <v>22</v>
      </c>
      <c r="C428" s="20" t="s">
        <v>33</v>
      </c>
      <c r="D428" s="20">
        <v>63.5</v>
      </c>
      <c r="E428" s="20">
        <v>31.75</v>
      </c>
      <c r="F428" s="20">
        <v>5</v>
      </c>
      <c r="G428" s="21">
        <v>78.62</v>
      </c>
      <c r="H428" s="21">
        <v>39.31</v>
      </c>
      <c r="I428" s="27">
        <v>71.06</v>
      </c>
      <c r="J428" s="6">
        <v>41</v>
      </c>
      <c r="K428" s="6"/>
    </row>
    <row r="429" spans="1:11" s="2" customFormat="1" ht="15" customHeight="1">
      <c r="A429" s="20">
        <v>42</v>
      </c>
      <c r="B429" s="20" t="s">
        <v>22</v>
      </c>
      <c r="C429" s="20" t="s">
        <v>70</v>
      </c>
      <c r="D429" s="20">
        <v>63.5</v>
      </c>
      <c r="E429" s="20">
        <v>31.75</v>
      </c>
      <c r="F429" s="20">
        <v>44</v>
      </c>
      <c r="G429" s="21">
        <v>78.48</v>
      </c>
      <c r="H429" s="21">
        <v>39.24</v>
      </c>
      <c r="I429" s="27">
        <v>70.990000000000009</v>
      </c>
      <c r="J429" s="6">
        <v>42</v>
      </c>
      <c r="K429" s="6"/>
    </row>
    <row r="430" spans="1:11" s="2" customFormat="1" ht="15" customHeight="1">
      <c r="A430" s="20">
        <v>43</v>
      </c>
      <c r="B430" s="20" t="s">
        <v>22</v>
      </c>
      <c r="C430" s="20" t="s">
        <v>49</v>
      </c>
      <c r="D430" s="20">
        <v>63</v>
      </c>
      <c r="E430" s="20">
        <v>31.5</v>
      </c>
      <c r="F430" s="20">
        <v>21</v>
      </c>
      <c r="G430" s="21">
        <v>78.42</v>
      </c>
      <c r="H430" s="21">
        <v>39.21</v>
      </c>
      <c r="I430" s="27">
        <v>70.710000000000008</v>
      </c>
      <c r="J430" s="6">
        <v>43</v>
      </c>
      <c r="K430" s="6"/>
    </row>
    <row r="431" spans="1:11" s="2" customFormat="1" ht="15" customHeight="1">
      <c r="A431" s="20">
        <v>44</v>
      </c>
      <c r="B431" s="20" t="s">
        <v>22</v>
      </c>
      <c r="C431" s="20" t="s">
        <v>81</v>
      </c>
      <c r="D431" s="20">
        <v>60</v>
      </c>
      <c r="E431" s="20">
        <v>30</v>
      </c>
      <c r="F431" s="20">
        <v>57</v>
      </c>
      <c r="G431" s="21">
        <v>79.38</v>
      </c>
      <c r="H431" s="21">
        <v>39.69</v>
      </c>
      <c r="I431" s="27">
        <v>69.69</v>
      </c>
      <c r="J431" s="6">
        <v>44</v>
      </c>
      <c r="K431" s="6"/>
    </row>
    <row r="432" spans="1:11" s="2" customFormat="1" ht="15" customHeight="1">
      <c r="A432" s="20">
        <v>45</v>
      </c>
      <c r="B432" s="20" t="s">
        <v>22</v>
      </c>
      <c r="C432" s="20" t="s">
        <v>53</v>
      </c>
      <c r="D432" s="20">
        <v>55</v>
      </c>
      <c r="E432" s="20">
        <v>27.5</v>
      </c>
      <c r="F432" s="20">
        <v>25</v>
      </c>
      <c r="G432" s="21">
        <v>82.62</v>
      </c>
      <c r="H432" s="21">
        <v>41.31</v>
      </c>
      <c r="I432" s="27">
        <v>68.81</v>
      </c>
      <c r="J432" s="6">
        <v>45</v>
      </c>
      <c r="K432" s="6"/>
    </row>
    <row r="433" spans="1:11" s="2" customFormat="1" ht="15" customHeight="1">
      <c r="A433" s="20">
        <v>46</v>
      </c>
      <c r="B433" s="20" t="s">
        <v>22</v>
      </c>
      <c r="C433" s="20" t="s">
        <v>62</v>
      </c>
      <c r="D433" s="20">
        <v>58.5</v>
      </c>
      <c r="E433" s="20">
        <v>29.25</v>
      </c>
      <c r="F433" s="20">
        <v>34</v>
      </c>
      <c r="G433" s="21">
        <v>78.180000000000007</v>
      </c>
      <c r="H433" s="21">
        <v>39.090000000000003</v>
      </c>
      <c r="I433" s="27">
        <v>68.34</v>
      </c>
      <c r="J433" s="6">
        <v>46</v>
      </c>
      <c r="K433" s="6"/>
    </row>
    <row r="434" spans="1:11" s="2" customFormat="1" ht="15" customHeight="1">
      <c r="A434" s="20">
        <v>47</v>
      </c>
      <c r="B434" s="20" t="s">
        <v>22</v>
      </c>
      <c r="C434" s="20" t="s">
        <v>29</v>
      </c>
      <c r="D434" s="20">
        <v>52.5</v>
      </c>
      <c r="E434" s="20">
        <v>26.25</v>
      </c>
      <c r="F434" s="20">
        <v>1</v>
      </c>
      <c r="G434" s="21">
        <v>82.38</v>
      </c>
      <c r="H434" s="21">
        <v>41.19</v>
      </c>
      <c r="I434" s="27">
        <v>67.44</v>
      </c>
      <c r="J434" s="6">
        <v>47</v>
      </c>
      <c r="K434" s="6"/>
    </row>
    <row r="435" spans="1:11" s="2" customFormat="1" ht="15" customHeight="1">
      <c r="A435" s="20">
        <v>48</v>
      </c>
      <c r="B435" s="20" t="s">
        <v>22</v>
      </c>
      <c r="C435" s="20" t="s">
        <v>37</v>
      </c>
      <c r="D435" s="20">
        <v>55.5</v>
      </c>
      <c r="E435" s="20">
        <v>27.75</v>
      </c>
      <c r="F435" s="20">
        <v>9</v>
      </c>
      <c r="G435" s="21">
        <v>79.239999999999995</v>
      </c>
      <c r="H435" s="21">
        <v>39.619999999999997</v>
      </c>
      <c r="I435" s="27">
        <v>67.37</v>
      </c>
      <c r="J435" s="6">
        <v>48</v>
      </c>
      <c r="K435" s="6"/>
    </row>
    <row r="436" spans="1:11" s="2" customFormat="1" ht="15" customHeight="1">
      <c r="A436" s="20">
        <v>49</v>
      </c>
      <c r="B436" s="20" t="s">
        <v>22</v>
      </c>
      <c r="C436" s="20" t="s">
        <v>61</v>
      </c>
      <c r="D436" s="20">
        <v>49</v>
      </c>
      <c r="E436" s="20">
        <v>24.5</v>
      </c>
      <c r="F436" s="20">
        <v>33</v>
      </c>
      <c r="G436" s="21">
        <v>83.7</v>
      </c>
      <c r="H436" s="21">
        <v>41.85</v>
      </c>
      <c r="I436" s="27">
        <v>66.349999999999994</v>
      </c>
      <c r="J436" s="6">
        <v>49</v>
      </c>
      <c r="K436" s="6"/>
    </row>
    <row r="437" spans="1:11" s="2" customFormat="1" ht="15" customHeight="1">
      <c r="A437" s="20">
        <v>50</v>
      </c>
      <c r="B437" s="20" t="s">
        <v>22</v>
      </c>
      <c r="C437" s="20" t="s">
        <v>43</v>
      </c>
      <c r="D437" s="20">
        <v>52</v>
      </c>
      <c r="E437" s="20">
        <v>26</v>
      </c>
      <c r="F437" s="20">
        <v>15</v>
      </c>
      <c r="G437" s="21">
        <v>77.400000000000006</v>
      </c>
      <c r="H437" s="21">
        <v>38.700000000000003</v>
      </c>
      <c r="I437" s="27">
        <v>64.7</v>
      </c>
      <c r="J437" s="6">
        <v>50</v>
      </c>
      <c r="K437" s="6"/>
    </row>
    <row r="438" spans="1:11" s="2" customFormat="1" ht="15" customHeight="1">
      <c r="A438" s="20">
        <v>51</v>
      </c>
      <c r="B438" s="20" t="s">
        <v>22</v>
      </c>
      <c r="C438" s="20" t="s">
        <v>35</v>
      </c>
      <c r="D438" s="20">
        <v>48</v>
      </c>
      <c r="E438" s="20">
        <v>24</v>
      </c>
      <c r="F438" s="20">
        <v>7</v>
      </c>
      <c r="G438" s="21">
        <v>79.16</v>
      </c>
      <c r="H438" s="21">
        <v>39.58</v>
      </c>
      <c r="I438" s="27">
        <v>63.58</v>
      </c>
      <c r="J438" s="6">
        <v>51</v>
      </c>
      <c r="K438" s="6"/>
    </row>
    <row r="439" spans="1:11" s="2" customFormat="1" ht="15" customHeight="1">
      <c r="A439" s="20">
        <v>52</v>
      </c>
      <c r="B439" s="20" t="s">
        <v>22</v>
      </c>
      <c r="C439" s="20" t="s">
        <v>73</v>
      </c>
      <c r="D439" s="20">
        <v>46.5</v>
      </c>
      <c r="E439" s="20">
        <v>23.25</v>
      </c>
      <c r="F439" s="20">
        <v>48</v>
      </c>
      <c r="G439" s="21">
        <v>78.760000000000005</v>
      </c>
      <c r="H439" s="21">
        <v>39.380000000000003</v>
      </c>
      <c r="I439" s="27">
        <v>62.63</v>
      </c>
      <c r="J439" s="6">
        <v>52</v>
      </c>
      <c r="K439" s="6"/>
    </row>
    <row r="440" spans="1:11" s="2" customFormat="1" ht="15" customHeight="1">
      <c r="A440" s="20">
        <v>53</v>
      </c>
      <c r="B440" s="20" t="s">
        <v>22</v>
      </c>
      <c r="C440" s="20" t="s">
        <v>71</v>
      </c>
      <c r="D440" s="20">
        <v>41</v>
      </c>
      <c r="E440" s="20">
        <v>20.5</v>
      </c>
      <c r="F440" s="20">
        <v>45</v>
      </c>
      <c r="G440" s="21">
        <v>79.819999999999993</v>
      </c>
      <c r="H440" s="21">
        <v>39.909999999999997</v>
      </c>
      <c r="I440" s="27">
        <v>60.41</v>
      </c>
      <c r="J440" s="6">
        <v>53</v>
      </c>
      <c r="K440" s="6"/>
    </row>
    <row r="441" spans="1:11" s="2" customFormat="1" ht="15" customHeight="1">
      <c r="A441" s="20">
        <v>54</v>
      </c>
      <c r="B441" s="20" t="s">
        <v>22</v>
      </c>
      <c r="C441" s="20" t="s">
        <v>86</v>
      </c>
      <c r="D441" s="20">
        <v>75</v>
      </c>
      <c r="E441" s="20">
        <v>37.5</v>
      </c>
      <c r="F441" s="20" t="s">
        <v>83</v>
      </c>
      <c r="G441" s="21" t="s">
        <v>84</v>
      </c>
      <c r="H441" s="21">
        <v>0</v>
      </c>
      <c r="I441" s="27">
        <v>37.5</v>
      </c>
      <c r="J441" s="6">
        <v>54</v>
      </c>
      <c r="K441" s="6"/>
    </row>
    <row r="442" spans="1:11" s="2" customFormat="1" ht="15" customHeight="1">
      <c r="A442" s="20">
        <v>55</v>
      </c>
      <c r="B442" s="20" t="s">
        <v>22</v>
      </c>
      <c r="C442" s="20" t="s">
        <v>87</v>
      </c>
      <c r="D442" s="20">
        <v>71.5</v>
      </c>
      <c r="E442" s="20">
        <v>35.75</v>
      </c>
      <c r="F442" s="20" t="s">
        <v>83</v>
      </c>
      <c r="G442" s="21" t="s">
        <v>84</v>
      </c>
      <c r="H442" s="21">
        <v>0</v>
      </c>
      <c r="I442" s="27">
        <v>35.75</v>
      </c>
      <c r="J442" s="6">
        <v>55</v>
      </c>
      <c r="K442" s="6"/>
    </row>
    <row r="443" spans="1:11" s="2" customFormat="1" ht="15" customHeight="1">
      <c r="A443" s="20">
        <v>56</v>
      </c>
      <c r="B443" s="20" t="s">
        <v>22</v>
      </c>
      <c r="C443" s="20" t="s">
        <v>82</v>
      </c>
      <c r="D443" s="20">
        <v>63.5</v>
      </c>
      <c r="E443" s="20">
        <v>31.75</v>
      </c>
      <c r="F443" s="20" t="s">
        <v>83</v>
      </c>
      <c r="G443" s="21" t="s">
        <v>84</v>
      </c>
      <c r="H443" s="21">
        <v>0</v>
      </c>
      <c r="I443" s="27">
        <v>31.75</v>
      </c>
      <c r="J443" s="6">
        <v>56</v>
      </c>
      <c r="K443" s="6"/>
    </row>
    <row r="444" spans="1:11" s="2" customFormat="1" ht="15" customHeight="1">
      <c r="A444" s="20">
        <v>57</v>
      </c>
      <c r="B444" s="20" t="s">
        <v>22</v>
      </c>
      <c r="C444" s="20" t="s">
        <v>85</v>
      </c>
      <c r="D444" s="20">
        <v>48.5</v>
      </c>
      <c r="E444" s="20">
        <v>24.25</v>
      </c>
      <c r="F444" s="20" t="s">
        <v>83</v>
      </c>
      <c r="G444" s="21" t="s">
        <v>84</v>
      </c>
      <c r="H444" s="21">
        <v>0</v>
      </c>
      <c r="I444" s="27">
        <v>24.25</v>
      </c>
      <c r="J444" s="6">
        <v>57</v>
      </c>
      <c r="K444" s="6"/>
    </row>
    <row r="445" spans="1:11" s="2" customFormat="1" ht="15" customHeight="1">
      <c r="A445" s="20"/>
      <c r="B445" s="20"/>
      <c r="C445" s="20"/>
      <c r="D445" s="20"/>
      <c r="E445" s="20"/>
      <c r="F445" s="20"/>
      <c r="G445" s="21"/>
      <c r="H445" s="21"/>
      <c r="I445" s="27"/>
      <c r="J445" s="6"/>
      <c r="K445" s="6"/>
    </row>
    <row r="446" spans="1:11" s="2" customFormat="1" ht="15" customHeight="1">
      <c r="A446" s="20">
        <v>1</v>
      </c>
      <c r="B446" s="20" t="s">
        <v>23</v>
      </c>
      <c r="C446" s="20" t="s">
        <v>88</v>
      </c>
      <c r="D446" s="20">
        <v>70</v>
      </c>
      <c r="E446" s="20">
        <v>35</v>
      </c>
      <c r="F446" s="20">
        <v>45</v>
      </c>
      <c r="G446" s="21">
        <v>83.02</v>
      </c>
      <c r="H446" s="19">
        <v>41.51</v>
      </c>
      <c r="I446" s="27">
        <v>76.509999999999991</v>
      </c>
      <c r="J446" s="6">
        <v>1</v>
      </c>
      <c r="K446" s="6"/>
    </row>
    <row r="447" spans="1:11" s="2" customFormat="1" ht="15" customHeight="1">
      <c r="A447" s="20">
        <v>2</v>
      </c>
      <c r="B447" s="20" t="s">
        <v>23</v>
      </c>
      <c r="C447" s="20" t="s">
        <v>89</v>
      </c>
      <c r="D447" s="20">
        <v>65.5</v>
      </c>
      <c r="E447" s="20">
        <v>32.75</v>
      </c>
      <c r="F447" s="20">
        <v>32</v>
      </c>
      <c r="G447" s="21">
        <v>84.94</v>
      </c>
      <c r="H447" s="19">
        <v>42.47</v>
      </c>
      <c r="I447" s="27">
        <v>75.22</v>
      </c>
      <c r="J447" s="6">
        <v>2</v>
      </c>
      <c r="K447" s="6"/>
    </row>
    <row r="448" spans="1:11" s="2" customFormat="1" ht="15" customHeight="1">
      <c r="A448" s="20">
        <v>3</v>
      </c>
      <c r="B448" s="20" t="s">
        <v>23</v>
      </c>
      <c r="C448" s="20" t="s">
        <v>101</v>
      </c>
      <c r="D448" s="20">
        <v>67</v>
      </c>
      <c r="E448" s="20">
        <v>33.5</v>
      </c>
      <c r="F448" s="20">
        <v>39</v>
      </c>
      <c r="G448" s="21">
        <v>81.16</v>
      </c>
      <c r="H448" s="19">
        <v>40.58</v>
      </c>
      <c r="I448" s="27">
        <v>74.08</v>
      </c>
      <c r="J448" s="6">
        <v>3</v>
      </c>
      <c r="K448" s="6"/>
    </row>
    <row r="449" spans="1:11" s="2" customFormat="1" ht="15" customHeight="1">
      <c r="A449" s="20">
        <v>4</v>
      </c>
      <c r="B449" s="20" t="s">
        <v>23</v>
      </c>
      <c r="C449" s="20" t="s">
        <v>90</v>
      </c>
      <c r="D449" s="20">
        <v>65</v>
      </c>
      <c r="E449" s="20">
        <v>32.5</v>
      </c>
      <c r="F449" s="20">
        <v>46</v>
      </c>
      <c r="G449" s="21">
        <v>82.74</v>
      </c>
      <c r="H449" s="19">
        <v>41.37</v>
      </c>
      <c r="I449" s="27">
        <v>73.87</v>
      </c>
      <c r="J449" s="6">
        <v>4</v>
      </c>
      <c r="K449" s="6"/>
    </row>
    <row r="450" spans="1:11" s="2" customFormat="1" ht="15" customHeight="1">
      <c r="A450" s="20">
        <v>5</v>
      </c>
      <c r="B450" s="20" t="s">
        <v>23</v>
      </c>
      <c r="C450" s="20" t="s">
        <v>91</v>
      </c>
      <c r="D450" s="20">
        <v>64.5</v>
      </c>
      <c r="E450" s="20">
        <v>32.25</v>
      </c>
      <c r="F450" s="20">
        <v>42</v>
      </c>
      <c r="G450" s="21">
        <v>81.44</v>
      </c>
      <c r="H450" s="19">
        <v>40.72</v>
      </c>
      <c r="I450" s="27">
        <v>72.97</v>
      </c>
      <c r="J450" s="6">
        <v>5</v>
      </c>
      <c r="K450" s="6"/>
    </row>
    <row r="451" spans="1:11" s="2" customFormat="1" ht="15" customHeight="1">
      <c r="A451" s="20">
        <v>6</v>
      </c>
      <c r="B451" s="20" t="s">
        <v>23</v>
      </c>
      <c r="C451" s="20" t="s">
        <v>92</v>
      </c>
      <c r="D451" s="20">
        <v>63.5</v>
      </c>
      <c r="E451" s="20">
        <v>31.75</v>
      </c>
      <c r="F451" s="20">
        <v>48</v>
      </c>
      <c r="G451" s="21">
        <v>82.3</v>
      </c>
      <c r="H451" s="19">
        <v>41.15</v>
      </c>
      <c r="I451" s="27">
        <v>72.900000000000006</v>
      </c>
      <c r="J451" s="6">
        <v>6</v>
      </c>
      <c r="K451" s="6"/>
    </row>
    <row r="452" spans="1:11" s="2" customFormat="1" ht="15" customHeight="1">
      <c r="A452" s="20">
        <v>7</v>
      </c>
      <c r="B452" s="20" t="s">
        <v>23</v>
      </c>
      <c r="C452" s="20" t="s">
        <v>96</v>
      </c>
      <c r="D452" s="20">
        <v>63</v>
      </c>
      <c r="E452" s="20">
        <v>31.5</v>
      </c>
      <c r="F452" s="20">
        <v>36</v>
      </c>
      <c r="G452" s="21">
        <v>82.46</v>
      </c>
      <c r="H452" s="19">
        <v>41.23</v>
      </c>
      <c r="I452" s="27">
        <v>72.72999999999999</v>
      </c>
      <c r="J452" s="6">
        <v>7</v>
      </c>
      <c r="K452" s="6"/>
    </row>
    <row r="453" spans="1:11" s="2" customFormat="1" ht="15" customHeight="1">
      <c r="A453" s="20">
        <v>8</v>
      </c>
      <c r="B453" s="20" t="s">
        <v>23</v>
      </c>
      <c r="C453" s="20" t="s">
        <v>93</v>
      </c>
      <c r="D453" s="20">
        <v>63.5</v>
      </c>
      <c r="E453" s="20">
        <v>31.75</v>
      </c>
      <c r="F453" s="20">
        <v>38</v>
      </c>
      <c r="G453" s="21">
        <v>81.36</v>
      </c>
      <c r="H453" s="19">
        <v>40.68</v>
      </c>
      <c r="I453" s="27">
        <v>72.430000000000007</v>
      </c>
      <c r="J453" s="6">
        <v>8</v>
      </c>
      <c r="K453" s="6"/>
    </row>
    <row r="454" spans="1:11" s="2" customFormat="1" ht="15" customHeight="1">
      <c r="A454" s="20">
        <v>9</v>
      </c>
      <c r="B454" s="20" t="s">
        <v>23</v>
      </c>
      <c r="C454" s="20" t="s">
        <v>94</v>
      </c>
      <c r="D454" s="20">
        <v>63</v>
      </c>
      <c r="E454" s="20">
        <v>31.5</v>
      </c>
      <c r="F454" s="20">
        <v>37</v>
      </c>
      <c r="G454" s="21">
        <v>81.819999999999993</v>
      </c>
      <c r="H454" s="19">
        <v>40.909999999999997</v>
      </c>
      <c r="I454" s="27">
        <v>72.41</v>
      </c>
      <c r="J454" s="6">
        <v>9</v>
      </c>
      <c r="K454" s="6"/>
    </row>
    <row r="455" spans="1:11" s="2" customFormat="1" ht="15" customHeight="1">
      <c r="A455" s="20">
        <v>10</v>
      </c>
      <c r="B455" s="20" t="s">
        <v>23</v>
      </c>
      <c r="C455" s="20" t="s">
        <v>97</v>
      </c>
      <c r="D455" s="20">
        <v>60.5</v>
      </c>
      <c r="E455" s="20">
        <v>30.25</v>
      </c>
      <c r="F455" s="20">
        <v>50</v>
      </c>
      <c r="G455" s="21">
        <v>83.76</v>
      </c>
      <c r="H455" s="19">
        <v>41.88</v>
      </c>
      <c r="I455" s="27">
        <v>72.13</v>
      </c>
      <c r="J455" s="6">
        <v>10</v>
      </c>
      <c r="K455" s="6"/>
    </row>
    <row r="456" spans="1:11" s="2" customFormat="1" ht="15" customHeight="1">
      <c r="A456" s="20">
        <v>11</v>
      </c>
      <c r="B456" s="20" t="s">
        <v>23</v>
      </c>
      <c r="C456" s="20" t="s">
        <v>95</v>
      </c>
      <c r="D456" s="20">
        <v>63</v>
      </c>
      <c r="E456" s="20">
        <v>31.5</v>
      </c>
      <c r="F456" s="20">
        <v>52</v>
      </c>
      <c r="G456" s="21">
        <v>81.040000000000006</v>
      </c>
      <c r="H456" s="19">
        <v>40.520000000000003</v>
      </c>
      <c r="I456" s="27">
        <v>72.02000000000001</v>
      </c>
      <c r="J456" s="6">
        <v>11</v>
      </c>
      <c r="K456" s="6"/>
    </row>
    <row r="457" spans="1:11" s="2" customFormat="1" ht="15" customHeight="1">
      <c r="A457" s="20">
        <v>12</v>
      </c>
      <c r="B457" s="20" t="s">
        <v>23</v>
      </c>
      <c r="C457" s="20" t="s">
        <v>102</v>
      </c>
      <c r="D457" s="20">
        <v>61</v>
      </c>
      <c r="E457" s="20">
        <v>30.5</v>
      </c>
      <c r="F457" s="20">
        <v>47</v>
      </c>
      <c r="G457" s="21">
        <v>81.88</v>
      </c>
      <c r="H457" s="19">
        <v>40.94</v>
      </c>
      <c r="I457" s="27">
        <v>71.44</v>
      </c>
      <c r="J457" s="6">
        <v>12</v>
      </c>
      <c r="K457" s="6"/>
    </row>
    <row r="458" spans="1:11" s="2" customFormat="1" ht="15" customHeight="1">
      <c r="A458" s="20">
        <v>13</v>
      </c>
      <c r="B458" s="20" t="s">
        <v>23</v>
      </c>
      <c r="C458" s="20" t="s">
        <v>100</v>
      </c>
      <c r="D458" s="20">
        <v>60.5</v>
      </c>
      <c r="E458" s="20">
        <v>30.25</v>
      </c>
      <c r="F458" s="20">
        <v>49</v>
      </c>
      <c r="G458" s="21">
        <v>82.38</v>
      </c>
      <c r="H458" s="19">
        <v>41.19</v>
      </c>
      <c r="I458" s="27">
        <v>71.44</v>
      </c>
      <c r="J458" s="6">
        <v>13</v>
      </c>
      <c r="K458" s="6"/>
    </row>
    <row r="459" spans="1:11" s="2" customFormat="1" ht="15" customHeight="1">
      <c r="A459" s="20">
        <v>14</v>
      </c>
      <c r="B459" s="20" t="s">
        <v>23</v>
      </c>
      <c r="C459" s="20" t="s">
        <v>109</v>
      </c>
      <c r="D459" s="20">
        <v>59</v>
      </c>
      <c r="E459" s="20">
        <v>29.5</v>
      </c>
      <c r="F459" s="20">
        <v>33</v>
      </c>
      <c r="G459" s="21">
        <v>83.12</v>
      </c>
      <c r="H459" s="19">
        <v>41.56</v>
      </c>
      <c r="I459" s="27">
        <v>71.06</v>
      </c>
      <c r="J459" s="6">
        <v>14</v>
      </c>
      <c r="K459" s="6"/>
    </row>
    <row r="460" spans="1:11" s="2" customFormat="1" ht="15" customHeight="1">
      <c r="A460" s="20">
        <v>15</v>
      </c>
      <c r="B460" s="20" t="s">
        <v>23</v>
      </c>
      <c r="C460" s="20" t="s">
        <v>106</v>
      </c>
      <c r="D460" s="20">
        <v>59.5</v>
      </c>
      <c r="E460" s="20">
        <v>29.75</v>
      </c>
      <c r="F460" s="20">
        <v>41</v>
      </c>
      <c r="G460" s="21">
        <v>82.56</v>
      </c>
      <c r="H460" s="19">
        <v>41.28</v>
      </c>
      <c r="I460" s="27">
        <v>71.03</v>
      </c>
      <c r="J460" s="6">
        <v>15</v>
      </c>
      <c r="K460" s="6"/>
    </row>
    <row r="461" spans="1:11" s="2" customFormat="1" ht="15" customHeight="1">
      <c r="A461" s="20">
        <v>16</v>
      </c>
      <c r="B461" s="20" t="s">
        <v>23</v>
      </c>
      <c r="C461" s="20" t="s">
        <v>108</v>
      </c>
      <c r="D461" s="20">
        <v>59</v>
      </c>
      <c r="E461" s="20">
        <v>29.5</v>
      </c>
      <c r="F461" s="20">
        <v>43</v>
      </c>
      <c r="G461" s="21">
        <v>81.96</v>
      </c>
      <c r="H461" s="19">
        <v>40.98</v>
      </c>
      <c r="I461" s="27">
        <v>70.47999999999999</v>
      </c>
      <c r="J461" s="6">
        <v>16</v>
      </c>
      <c r="K461" s="6"/>
    </row>
    <row r="462" spans="1:11" s="2" customFormat="1" ht="15" customHeight="1">
      <c r="A462" s="20">
        <v>17</v>
      </c>
      <c r="B462" s="20" t="s">
        <v>23</v>
      </c>
      <c r="C462" s="20" t="s">
        <v>103</v>
      </c>
      <c r="D462" s="20">
        <v>60</v>
      </c>
      <c r="E462" s="20">
        <v>30</v>
      </c>
      <c r="F462" s="20">
        <v>31</v>
      </c>
      <c r="G462" s="21">
        <v>79.62</v>
      </c>
      <c r="H462" s="19">
        <v>39.81</v>
      </c>
      <c r="I462" s="27">
        <v>69.81</v>
      </c>
      <c r="J462" s="6">
        <v>17</v>
      </c>
      <c r="K462" s="6"/>
    </row>
    <row r="463" spans="1:11" s="2" customFormat="1" ht="15" customHeight="1">
      <c r="A463" s="20">
        <v>18</v>
      </c>
      <c r="B463" s="20" t="s">
        <v>23</v>
      </c>
      <c r="C463" s="20" t="s">
        <v>99</v>
      </c>
      <c r="D463" s="20">
        <v>60.5</v>
      </c>
      <c r="E463" s="20">
        <v>30.25</v>
      </c>
      <c r="F463" s="20">
        <v>35</v>
      </c>
      <c r="G463" s="21">
        <v>78.84</v>
      </c>
      <c r="H463" s="19">
        <v>39.42</v>
      </c>
      <c r="I463" s="27">
        <v>69.67</v>
      </c>
      <c r="J463" s="6">
        <v>18</v>
      </c>
      <c r="K463" s="6"/>
    </row>
    <row r="464" spans="1:11" s="2" customFormat="1" ht="15" customHeight="1">
      <c r="A464" s="20">
        <v>19</v>
      </c>
      <c r="B464" s="20" t="s">
        <v>23</v>
      </c>
      <c r="C464" s="20" t="s">
        <v>107</v>
      </c>
      <c r="D464" s="20">
        <v>59</v>
      </c>
      <c r="E464" s="20">
        <v>29.5</v>
      </c>
      <c r="F464" s="20">
        <v>34</v>
      </c>
      <c r="G464" s="21">
        <v>79.86</v>
      </c>
      <c r="H464" s="19">
        <v>39.93</v>
      </c>
      <c r="I464" s="27">
        <v>69.430000000000007</v>
      </c>
      <c r="J464" s="6">
        <v>19</v>
      </c>
      <c r="K464" s="6"/>
    </row>
    <row r="465" spans="1:11" s="2" customFormat="1" ht="15" customHeight="1">
      <c r="A465" s="20">
        <v>20</v>
      </c>
      <c r="B465" s="20" t="s">
        <v>23</v>
      </c>
      <c r="C465" s="20" t="s">
        <v>104</v>
      </c>
      <c r="D465" s="20">
        <v>60</v>
      </c>
      <c r="E465" s="20">
        <v>30</v>
      </c>
      <c r="F465" s="20">
        <v>40</v>
      </c>
      <c r="G465" s="21">
        <v>78.78</v>
      </c>
      <c r="H465" s="19">
        <v>39.39</v>
      </c>
      <c r="I465" s="27">
        <v>69.39</v>
      </c>
      <c r="J465" s="6">
        <v>20</v>
      </c>
      <c r="K465" s="6"/>
    </row>
    <row r="466" spans="1:11" s="2" customFormat="1" ht="15" customHeight="1">
      <c r="A466" s="20">
        <v>21</v>
      </c>
      <c r="B466" s="20" t="s">
        <v>23</v>
      </c>
      <c r="C466" s="20" t="s">
        <v>98</v>
      </c>
      <c r="D466" s="20">
        <v>60.5</v>
      </c>
      <c r="E466" s="20">
        <v>30.25</v>
      </c>
      <c r="F466" s="20" t="s">
        <v>26</v>
      </c>
      <c r="G466" s="21" t="s">
        <v>27</v>
      </c>
      <c r="H466" s="19">
        <v>0</v>
      </c>
      <c r="I466" s="27">
        <v>30.25</v>
      </c>
      <c r="J466" s="6">
        <v>21</v>
      </c>
      <c r="K466" s="6"/>
    </row>
    <row r="467" spans="1:11" s="2" customFormat="1" ht="15" customHeight="1">
      <c r="A467" s="20">
        <v>22</v>
      </c>
      <c r="B467" s="20" t="s">
        <v>23</v>
      </c>
      <c r="C467" s="20" t="s">
        <v>105</v>
      </c>
      <c r="D467" s="20">
        <v>59.5</v>
      </c>
      <c r="E467" s="20">
        <v>29.75</v>
      </c>
      <c r="F467" s="20" t="s">
        <v>26</v>
      </c>
      <c r="G467" s="21" t="s">
        <v>27</v>
      </c>
      <c r="H467" s="19">
        <v>0</v>
      </c>
      <c r="I467" s="27">
        <v>29.75</v>
      </c>
      <c r="J467" s="6">
        <v>22</v>
      </c>
      <c r="K467" s="6"/>
    </row>
    <row r="468" spans="1:11" s="2" customFormat="1" ht="15" customHeight="1">
      <c r="A468" s="20"/>
      <c r="B468" s="20"/>
      <c r="C468" s="20"/>
      <c r="D468" s="20"/>
      <c r="E468" s="20"/>
      <c r="F468" s="20"/>
      <c r="G468" s="21"/>
      <c r="H468" s="19"/>
      <c r="I468" s="27"/>
      <c r="J468" s="6"/>
      <c r="K468" s="6"/>
    </row>
    <row r="469" spans="1:11" s="2" customFormat="1" ht="15" customHeight="1">
      <c r="A469" s="20">
        <v>1</v>
      </c>
      <c r="B469" s="20" t="s">
        <v>24</v>
      </c>
      <c r="C469" s="20" t="s">
        <v>110</v>
      </c>
      <c r="D469" s="20">
        <v>69.5</v>
      </c>
      <c r="E469" s="20">
        <v>34.75</v>
      </c>
      <c r="F469" s="20">
        <v>25</v>
      </c>
      <c r="G469" s="21">
        <v>79.8</v>
      </c>
      <c r="H469" s="19">
        <v>39.9</v>
      </c>
      <c r="I469" s="27">
        <v>74.650000000000006</v>
      </c>
      <c r="J469" s="6">
        <v>1</v>
      </c>
      <c r="K469" s="6"/>
    </row>
    <row r="470" spans="1:11" s="2" customFormat="1" ht="15" customHeight="1">
      <c r="A470" s="20">
        <v>2</v>
      </c>
      <c r="B470" s="20" t="s">
        <v>24</v>
      </c>
      <c r="C470" s="20" t="s">
        <v>112</v>
      </c>
      <c r="D470" s="20">
        <v>65</v>
      </c>
      <c r="E470" s="20">
        <v>32.5</v>
      </c>
      <c r="F470" s="20">
        <v>6</v>
      </c>
      <c r="G470" s="21">
        <v>81.400000000000006</v>
      </c>
      <c r="H470" s="19">
        <v>40.700000000000003</v>
      </c>
      <c r="I470" s="27">
        <v>73.2</v>
      </c>
      <c r="J470" s="6">
        <v>2</v>
      </c>
      <c r="K470" s="6"/>
    </row>
    <row r="471" spans="1:11" s="2" customFormat="1" ht="15" customHeight="1">
      <c r="A471" s="20">
        <v>3</v>
      </c>
      <c r="B471" s="20" t="s">
        <v>24</v>
      </c>
      <c r="C471" s="20" t="s">
        <v>111</v>
      </c>
      <c r="D471" s="20">
        <v>66.5</v>
      </c>
      <c r="E471" s="20">
        <v>33.25</v>
      </c>
      <c r="F471" s="20">
        <v>14</v>
      </c>
      <c r="G471" s="21">
        <v>79.260000000000005</v>
      </c>
      <c r="H471" s="19">
        <v>39.630000000000003</v>
      </c>
      <c r="I471" s="27">
        <v>72.88</v>
      </c>
      <c r="J471" s="6">
        <v>3</v>
      </c>
      <c r="K471" s="6"/>
    </row>
    <row r="472" spans="1:11" s="2" customFormat="1" ht="15" customHeight="1">
      <c r="A472" s="20">
        <v>4</v>
      </c>
      <c r="B472" s="20" t="s">
        <v>24</v>
      </c>
      <c r="C472" s="20" t="s">
        <v>116</v>
      </c>
      <c r="D472" s="20">
        <v>62</v>
      </c>
      <c r="E472" s="20">
        <v>31</v>
      </c>
      <c r="F472" s="20">
        <v>9</v>
      </c>
      <c r="G472" s="21">
        <v>83.38</v>
      </c>
      <c r="H472" s="19">
        <v>41.69</v>
      </c>
      <c r="I472" s="27">
        <v>72.69</v>
      </c>
      <c r="J472" s="6">
        <v>4</v>
      </c>
      <c r="K472" s="6"/>
    </row>
    <row r="473" spans="1:11" s="2" customFormat="1" ht="15" customHeight="1">
      <c r="A473" s="20">
        <v>5</v>
      </c>
      <c r="B473" s="20" t="s">
        <v>24</v>
      </c>
      <c r="C473" s="20" t="s">
        <v>114</v>
      </c>
      <c r="D473" s="20">
        <v>64</v>
      </c>
      <c r="E473" s="20">
        <v>32</v>
      </c>
      <c r="F473" s="20">
        <v>11</v>
      </c>
      <c r="G473" s="21">
        <v>78.760000000000005</v>
      </c>
      <c r="H473" s="19">
        <v>39.380000000000003</v>
      </c>
      <c r="I473" s="27">
        <v>71.38</v>
      </c>
      <c r="J473" s="6">
        <v>5</v>
      </c>
      <c r="K473" s="6"/>
    </row>
    <row r="474" spans="1:11" s="2" customFormat="1" ht="15" customHeight="1">
      <c r="A474" s="20">
        <v>6</v>
      </c>
      <c r="B474" s="20" t="s">
        <v>24</v>
      </c>
      <c r="C474" s="20" t="s">
        <v>117</v>
      </c>
      <c r="D474" s="20">
        <v>61</v>
      </c>
      <c r="E474" s="20">
        <v>30.5</v>
      </c>
      <c r="F474" s="20">
        <v>24</v>
      </c>
      <c r="G474" s="21">
        <v>81.739999999999995</v>
      </c>
      <c r="H474" s="19">
        <v>40.869999999999997</v>
      </c>
      <c r="I474" s="27">
        <v>71.37</v>
      </c>
      <c r="J474" s="6">
        <v>6</v>
      </c>
      <c r="K474" s="6"/>
    </row>
    <row r="475" spans="1:11" s="2" customFormat="1" ht="15" customHeight="1">
      <c r="A475" s="20">
        <v>7</v>
      </c>
      <c r="B475" s="20" t="s">
        <v>24</v>
      </c>
      <c r="C475" s="20" t="s">
        <v>132</v>
      </c>
      <c r="D475" s="20">
        <v>62</v>
      </c>
      <c r="E475" s="20">
        <v>31</v>
      </c>
      <c r="F475" s="20">
        <v>16</v>
      </c>
      <c r="G475" s="21">
        <v>79.44</v>
      </c>
      <c r="H475" s="19">
        <v>39.72</v>
      </c>
      <c r="I475" s="27">
        <v>70.72</v>
      </c>
      <c r="J475" s="6">
        <v>7</v>
      </c>
      <c r="K475" s="6"/>
    </row>
    <row r="476" spans="1:11" s="2" customFormat="1" ht="15" customHeight="1">
      <c r="A476" s="20">
        <v>8</v>
      </c>
      <c r="B476" s="20" t="s">
        <v>24</v>
      </c>
      <c r="C476" s="20" t="s">
        <v>113</v>
      </c>
      <c r="D476" s="20">
        <v>64</v>
      </c>
      <c r="E476" s="20">
        <v>32</v>
      </c>
      <c r="F476" s="20">
        <v>22</v>
      </c>
      <c r="G476" s="21">
        <v>77.42</v>
      </c>
      <c r="H476" s="19">
        <v>38.71</v>
      </c>
      <c r="I476" s="27">
        <v>70.710000000000008</v>
      </c>
      <c r="J476" s="6">
        <v>8</v>
      </c>
      <c r="K476" s="6"/>
    </row>
    <row r="477" spans="1:11" s="2" customFormat="1" ht="15" customHeight="1">
      <c r="A477" s="20">
        <v>9</v>
      </c>
      <c r="B477" s="20" t="s">
        <v>24</v>
      </c>
      <c r="C477" s="20" t="s">
        <v>120</v>
      </c>
      <c r="D477" s="20">
        <v>60</v>
      </c>
      <c r="E477" s="20">
        <v>30</v>
      </c>
      <c r="F477" s="20">
        <v>2</v>
      </c>
      <c r="G477" s="21">
        <v>81.2</v>
      </c>
      <c r="H477" s="19">
        <v>40.6</v>
      </c>
      <c r="I477" s="27">
        <v>70.599999999999994</v>
      </c>
      <c r="J477" s="6">
        <v>9</v>
      </c>
      <c r="K477" s="6"/>
    </row>
    <row r="478" spans="1:11" s="2" customFormat="1" ht="15" customHeight="1">
      <c r="A478" s="20">
        <v>10</v>
      </c>
      <c r="B478" s="20" t="s">
        <v>24</v>
      </c>
      <c r="C478" s="20" t="s">
        <v>118</v>
      </c>
      <c r="D478" s="20">
        <v>61</v>
      </c>
      <c r="E478" s="20">
        <v>30.5</v>
      </c>
      <c r="F478" s="20">
        <v>10</v>
      </c>
      <c r="G478" s="21">
        <v>79.94</v>
      </c>
      <c r="H478" s="19">
        <v>39.97</v>
      </c>
      <c r="I478" s="27">
        <v>70.47</v>
      </c>
      <c r="J478" s="6">
        <v>10</v>
      </c>
      <c r="K478" s="6"/>
    </row>
    <row r="479" spans="1:11" s="2" customFormat="1" ht="15" customHeight="1">
      <c r="A479" s="20">
        <v>11</v>
      </c>
      <c r="B479" s="20" t="s">
        <v>24</v>
      </c>
      <c r="C479" s="20" t="s">
        <v>133</v>
      </c>
      <c r="D479" s="20">
        <v>59</v>
      </c>
      <c r="E479" s="20">
        <v>29.5</v>
      </c>
      <c r="F479" s="20">
        <v>12</v>
      </c>
      <c r="G479" s="21">
        <v>79.58</v>
      </c>
      <c r="H479" s="19">
        <v>39.79</v>
      </c>
      <c r="I479" s="27">
        <v>69.289999999999992</v>
      </c>
      <c r="J479" s="6">
        <v>11</v>
      </c>
      <c r="K479" s="6"/>
    </row>
    <row r="480" spans="1:11" s="2" customFormat="1" ht="15" customHeight="1">
      <c r="A480" s="20">
        <v>12</v>
      </c>
      <c r="B480" s="20" t="s">
        <v>24</v>
      </c>
      <c r="C480" s="20" t="s">
        <v>119</v>
      </c>
      <c r="D480" s="20">
        <v>60</v>
      </c>
      <c r="E480" s="20">
        <v>30</v>
      </c>
      <c r="F480" s="20">
        <v>1</v>
      </c>
      <c r="G480" s="21">
        <v>78.400000000000006</v>
      </c>
      <c r="H480" s="19">
        <v>39.200000000000003</v>
      </c>
      <c r="I480" s="27">
        <v>69.2</v>
      </c>
      <c r="J480" s="6">
        <v>12</v>
      </c>
      <c r="K480" s="6"/>
    </row>
    <row r="481" spans="1:11" s="2" customFormat="1" ht="15" customHeight="1">
      <c r="A481" s="20">
        <v>13</v>
      </c>
      <c r="B481" s="20" t="s">
        <v>24</v>
      </c>
      <c r="C481" s="20" t="s">
        <v>121</v>
      </c>
      <c r="D481" s="20">
        <v>59</v>
      </c>
      <c r="E481" s="20">
        <v>29.5</v>
      </c>
      <c r="F481" s="20">
        <v>8</v>
      </c>
      <c r="G481" s="21">
        <v>78.34</v>
      </c>
      <c r="H481" s="19">
        <v>39.17</v>
      </c>
      <c r="I481" s="27">
        <v>68.67</v>
      </c>
      <c r="J481" s="6">
        <v>13</v>
      </c>
      <c r="K481" s="6"/>
    </row>
    <row r="482" spans="1:11" s="2" customFormat="1" ht="15" customHeight="1">
      <c r="A482" s="20">
        <v>14</v>
      </c>
      <c r="B482" s="20" t="s">
        <v>24</v>
      </c>
      <c r="C482" s="20" t="s">
        <v>122</v>
      </c>
      <c r="D482" s="20">
        <v>57</v>
      </c>
      <c r="E482" s="20">
        <v>28.5</v>
      </c>
      <c r="F482" s="20">
        <v>7</v>
      </c>
      <c r="G482" s="21">
        <v>80.02</v>
      </c>
      <c r="H482" s="19">
        <v>40.01</v>
      </c>
      <c r="I482" s="27">
        <v>68.509999999999991</v>
      </c>
      <c r="J482" s="6">
        <v>14</v>
      </c>
      <c r="K482" s="6"/>
    </row>
    <row r="483" spans="1:11" s="2" customFormat="1" ht="15" customHeight="1">
      <c r="A483" s="20">
        <v>15</v>
      </c>
      <c r="B483" s="20" t="s">
        <v>24</v>
      </c>
      <c r="C483" s="20" t="s">
        <v>123</v>
      </c>
      <c r="D483" s="20">
        <v>57</v>
      </c>
      <c r="E483" s="20">
        <v>28.5</v>
      </c>
      <c r="F483" s="20">
        <v>15</v>
      </c>
      <c r="G483" s="21">
        <v>79.040000000000006</v>
      </c>
      <c r="H483" s="19">
        <v>39.520000000000003</v>
      </c>
      <c r="I483" s="27">
        <v>68.02000000000001</v>
      </c>
      <c r="J483" s="6">
        <v>15</v>
      </c>
      <c r="K483" s="6"/>
    </row>
    <row r="484" spans="1:11" s="2" customFormat="1" ht="15" customHeight="1">
      <c r="A484" s="20">
        <v>16</v>
      </c>
      <c r="B484" s="20" t="s">
        <v>24</v>
      </c>
      <c r="C484" s="20" t="s">
        <v>125</v>
      </c>
      <c r="D484" s="20">
        <v>56</v>
      </c>
      <c r="E484" s="20">
        <v>28</v>
      </c>
      <c r="F484" s="20">
        <v>19</v>
      </c>
      <c r="G484" s="21">
        <v>79.84</v>
      </c>
      <c r="H484" s="19">
        <v>39.92</v>
      </c>
      <c r="I484" s="27">
        <v>67.92</v>
      </c>
      <c r="J484" s="6">
        <v>16</v>
      </c>
      <c r="K484" s="6"/>
    </row>
    <row r="485" spans="1:11" s="2" customFormat="1" ht="15" customHeight="1">
      <c r="A485" s="20">
        <v>17</v>
      </c>
      <c r="B485" s="20" t="s">
        <v>24</v>
      </c>
      <c r="C485" s="20" t="s">
        <v>124</v>
      </c>
      <c r="D485" s="20">
        <v>57</v>
      </c>
      <c r="E485" s="20">
        <v>28.5</v>
      </c>
      <c r="F485" s="20">
        <v>21</v>
      </c>
      <c r="G485" s="21">
        <v>77.94</v>
      </c>
      <c r="H485" s="19">
        <v>38.97</v>
      </c>
      <c r="I485" s="27">
        <v>67.47</v>
      </c>
      <c r="J485" s="6">
        <v>17</v>
      </c>
      <c r="K485" s="6"/>
    </row>
    <row r="486" spans="1:11" s="2" customFormat="1" ht="15" customHeight="1">
      <c r="A486" s="20">
        <v>18</v>
      </c>
      <c r="B486" s="20" t="s">
        <v>24</v>
      </c>
      <c r="C486" s="20" t="s">
        <v>134</v>
      </c>
      <c r="D486" s="20">
        <v>56.5</v>
      </c>
      <c r="E486" s="20">
        <v>28.25</v>
      </c>
      <c r="F486" s="20">
        <v>4</v>
      </c>
      <c r="G486" s="21">
        <v>76.400000000000006</v>
      </c>
      <c r="H486" s="19">
        <v>38.200000000000003</v>
      </c>
      <c r="I486" s="27">
        <v>66.45</v>
      </c>
      <c r="J486" s="6">
        <v>18</v>
      </c>
      <c r="K486" s="6"/>
    </row>
    <row r="487" spans="1:11" s="2" customFormat="1" ht="15" customHeight="1">
      <c r="A487" s="20">
        <v>19</v>
      </c>
      <c r="B487" s="20" t="s">
        <v>24</v>
      </c>
      <c r="C487" s="20" t="s">
        <v>128</v>
      </c>
      <c r="D487" s="20">
        <v>53</v>
      </c>
      <c r="E487" s="20">
        <v>26.5</v>
      </c>
      <c r="F487" s="20">
        <v>17</v>
      </c>
      <c r="G487" s="21">
        <v>79.62</v>
      </c>
      <c r="H487" s="19">
        <v>39.81</v>
      </c>
      <c r="I487" s="27">
        <v>66.31</v>
      </c>
      <c r="J487" s="6">
        <v>19</v>
      </c>
      <c r="K487" s="6"/>
    </row>
    <row r="488" spans="1:11" s="2" customFormat="1" ht="15" customHeight="1">
      <c r="A488" s="20">
        <v>20</v>
      </c>
      <c r="B488" s="20" t="s">
        <v>24</v>
      </c>
      <c r="C488" s="20" t="s">
        <v>127</v>
      </c>
      <c r="D488" s="20">
        <v>55</v>
      </c>
      <c r="E488" s="20">
        <v>27.5</v>
      </c>
      <c r="F488" s="20">
        <v>3</v>
      </c>
      <c r="G488" s="21">
        <v>77.2</v>
      </c>
      <c r="H488" s="19">
        <v>38.6</v>
      </c>
      <c r="I488" s="27">
        <v>66.099999999999994</v>
      </c>
      <c r="J488" s="6">
        <v>20</v>
      </c>
      <c r="K488" s="6"/>
    </row>
    <row r="489" spans="1:11" s="2" customFormat="1" ht="15" customHeight="1">
      <c r="A489" s="20">
        <v>21</v>
      </c>
      <c r="B489" s="20" t="s">
        <v>24</v>
      </c>
      <c r="C489" s="20" t="s">
        <v>126</v>
      </c>
      <c r="D489" s="20">
        <v>56</v>
      </c>
      <c r="E489" s="20">
        <v>28</v>
      </c>
      <c r="F489" s="20">
        <v>23</v>
      </c>
      <c r="G489" s="21">
        <v>75.900000000000006</v>
      </c>
      <c r="H489" s="19">
        <v>37.950000000000003</v>
      </c>
      <c r="I489" s="27">
        <v>65.95</v>
      </c>
      <c r="J489" s="6">
        <v>21</v>
      </c>
      <c r="K489" s="6"/>
    </row>
    <row r="490" spans="1:11" s="2" customFormat="1" ht="15" customHeight="1">
      <c r="A490" s="20">
        <v>22</v>
      </c>
      <c r="B490" s="20" t="s">
        <v>24</v>
      </c>
      <c r="C490" s="20" t="s">
        <v>129</v>
      </c>
      <c r="D490" s="20">
        <v>51.5</v>
      </c>
      <c r="E490" s="20">
        <v>25.75</v>
      </c>
      <c r="F490" s="20">
        <v>20</v>
      </c>
      <c r="G490" s="21">
        <v>78.14</v>
      </c>
      <c r="H490" s="19">
        <v>39.07</v>
      </c>
      <c r="I490" s="27">
        <v>64.819999999999993</v>
      </c>
      <c r="J490" s="6">
        <v>22</v>
      </c>
      <c r="K490" s="6"/>
    </row>
    <row r="491" spans="1:11" s="2" customFormat="1" ht="15" customHeight="1">
      <c r="A491" s="20">
        <v>23</v>
      </c>
      <c r="B491" s="20" t="s">
        <v>24</v>
      </c>
      <c r="C491" s="20" t="s">
        <v>130</v>
      </c>
      <c r="D491" s="20">
        <v>51</v>
      </c>
      <c r="E491" s="20">
        <v>25.5</v>
      </c>
      <c r="F491" s="20">
        <v>13</v>
      </c>
      <c r="G491" s="21">
        <v>78.180000000000007</v>
      </c>
      <c r="H491" s="19">
        <v>39.090000000000003</v>
      </c>
      <c r="I491" s="27">
        <v>64.59</v>
      </c>
      <c r="J491" s="6">
        <v>23</v>
      </c>
      <c r="K491" s="6"/>
    </row>
    <row r="492" spans="1:11" s="2" customFormat="1" ht="15" customHeight="1">
      <c r="A492" s="20">
        <v>24</v>
      </c>
      <c r="B492" s="20" t="s">
        <v>24</v>
      </c>
      <c r="C492" s="20" t="s">
        <v>131</v>
      </c>
      <c r="D492" s="20">
        <v>47</v>
      </c>
      <c r="E492" s="20">
        <v>23.5</v>
      </c>
      <c r="F492" s="20">
        <v>18</v>
      </c>
      <c r="G492" s="21">
        <v>79.099999999999994</v>
      </c>
      <c r="H492" s="19">
        <v>39.549999999999997</v>
      </c>
      <c r="I492" s="27">
        <v>63.05</v>
      </c>
      <c r="J492" s="6">
        <v>24</v>
      </c>
      <c r="K492" s="6"/>
    </row>
    <row r="493" spans="1:11" s="2" customFormat="1" ht="15" customHeight="1">
      <c r="A493" s="20">
        <v>25</v>
      </c>
      <c r="B493" s="20" t="s">
        <v>24</v>
      </c>
      <c r="C493" s="20" t="s">
        <v>115</v>
      </c>
      <c r="D493" s="20">
        <v>63.5</v>
      </c>
      <c r="E493" s="20">
        <v>31.75</v>
      </c>
      <c r="F493" s="20" t="s">
        <v>26</v>
      </c>
      <c r="G493" s="21" t="s">
        <v>27</v>
      </c>
      <c r="H493" s="19">
        <v>0</v>
      </c>
      <c r="I493" s="27">
        <v>31.75</v>
      </c>
      <c r="J493" s="6">
        <v>25</v>
      </c>
      <c r="K493" s="6"/>
    </row>
    <row r="494" spans="1:11" s="2" customFormat="1" ht="15" customHeight="1">
      <c r="A494" s="20"/>
      <c r="B494" s="20"/>
      <c r="C494" s="20"/>
      <c r="D494" s="20"/>
      <c r="E494" s="20"/>
      <c r="F494" s="20"/>
      <c r="G494" s="21"/>
      <c r="H494" s="19"/>
      <c r="I494" s="27"/>
      <c r="J494" s="6"/>
      <c r="K494" s="6"/>
    </row>
    <row r="495" spans="1:11" s="2" customFormat="1" ht="15" customHeight="1">
      <c r="A495" s="20">
        <v>1</v>
      </c>
      <c r="B495" s="20" t="s">
        <v>25</v>
      </c>
      <c r="C495" s="20" t="s">
        <v>135</v>
      </c>
      <c r="D495" s="20">
        <v>63</v>
      </c>
      <c r="E495" s="20">
        <v>31.5</v>
      </c>
      <c r="F495" s="20">
        <v>1</v>
      </c>
      <c r="G495" s="21">
        <v>81.2</v>
      </c>
      <c r="H495" s="19">
        <v>40.6</v>
      </c>
      <c r="I495" s="27">
        <v>72.099999999999994</v>
      </c>
      <c r="J495" s="6">
        <v>1</v>
      </c>
      <c r="K495" s="6"/>
    </row>
    <row r="496" spans="1:11" s="2" customFormat="1" ht="15" customHeight="1">
      <c r="A496" s="20">
        <v>2</v>
      </c>
      <c r="B496" s="20" t="s">
        <v>25</v>
      </c>
      <c r="C496" s="20" t="s">
        <v>137</v>
      </c>
      <c r="D496" s="20">
        <v>58.5</v>
      </c>
      <c r="E496" s="20">
        <v>29.25</v>
      </c>
      <c r="F496" s="20">
        <v>4</v>
      </c>
      <c r="G496" s="21">
        <v>84.32</v>
      </c>
      <c r="H496" s="19">
        <v>42.16</v>
      </c>
      <c r="I496" s="27">
        <v>71.41</v>
      </c>
      <c r="J496" s="6">
        <v>2</v>
      </c>
      <c r="K496" s="6"/>
    </row>
    <row r="497" spans="1:11" s="2" customFormat="1" ht="15" customHeight="1">
      <c r="A497" s="20">
        <v>3</v>
      </c>
      <c r="B497" s="20" t="s">
        <v>25</v>
      </c>
      <c r="C497" s="20" t="s">
        <v>136</v>
      </c>
      <c r="D497" s="20">
        <v>58.5</v>
      </c>
      <c r="E497" s="20">
        <v>29.25</v>
      </c>
      <c r="F497" s="20">
        <v>3</v>
      </c>
      <c r="G497" s="21">
        <v>81.8</v>
      </c>
      <c r="H497" s="19">
        <v>40.9</v>
      </c>
      <c r="I497" s="27">
        <v>70.150000000000006</v>
      </c>
      <c r="J497" s="6">
        <v>3</v>
      </c>
      <c r="K497" s="6"/>
    </row>
    <row r="498" spans="1:11" s="2" customFormat="1" ht="15" customHeight="1">
      <c r="A498" s="20">
        <v>4</v>
      </c>
      <c r="B498" s="20" t="s">
        <v>25</v>
      </c>
      <c r="C498" s="20" t="s">
        <v>139</v>
      </c>
      <c r="D498" s="20">
        <v>60</v>
      </c>
      <c r="E498" s="20">
        <v>30</v>
      </c>
      <c r="F498" s="20">
        <v>2</v>
      </c>
      <c r="G498" s="21">
        <v>78.98</v>
      </c>
      <c r="H498" s="19">
        <v>39.49</v>
      </c>
      <c r="I498" s="27">
        <v>69.490000000000009</v>
      </c>
      <c r="J498" s="6">
        <v>4</v>
      </c>
      <c r="K498" s="6"/>
    </row>
    <row r="499" spans="1:11" s="2" customFormat="1" ht="15" customHeight="1">
      <c r="A499" s="20">
        <v>5</v>
      </c>
      <c r="B499" s="20" t="s">
        <v>25</v>
      </c>
      <c r="C499" s="20" t="s">
        <v>138</v>
      </c>
      <c r="D499" s="20">
        <v>56.5</v>
      </c>
      <c r="E499" s="20">
        <v>28.25</v>
      </c>
      <c r="F499" s="20">
        <v>5</v>
      </c>
      <c r="G499" s="21">
        <v>81.02</v>
      </c>
      <c r="H499" s="19">
        <v>40.51</v>
      </c>
      <c r="I499" s="27">
        <v>68.759999999999991</v>
      </c>
      <c r="J499" s="6">
        <v>5</v>
      </c>
      <c r="K499" s="6"/>
    </row>
    <row r="500" spans="1:11" s="2" customFormat="1" ht="15" customHeight="1">
      <c r="G500" s="11"/>
      <c r="H500" s="11"/>
      <c r="I500" s="26"/>
    </row>
    <row r="501" spans="1:11" s="2" customFormat="1" ht="15" customHeight="1">
      <c r="G501" s="11"/>
      <c r="H501" s="11"/>
      <c r="I501" s="26"/>
    </row>
    <row r="502" spans="1:11" s="2" customFormat="1" ht="15" customHeight="1">
      <c r="G502" s="11"/>
      <c r="H502" s="11"/>
      <c r="I502" s="26"/>
    </row>
    <row r="503" spans="1:11" s="2" customFormat="1" ht="15" customHeight="1">
      <c r="G503" s="11"/>
      <c r="H503" s="11"/>
      <c r="I503" s="26"/>
    </row>
    <row r="504" spans="1:11" s="2" customFormat="1" ht="15" customHeight="1">
      <c r="G504" s="11"/>
      <c r="H504" s="11"/>
      <c r="I504" s="26"/>
    </row>
    <row r="505" spans="1:11" s="2" customFormat="1" ht="15" customHeight="1">
      <c r="G505" s="11"/>
      <c r="H505" s="11"/>
      <c r="I505" s="26"/>
    </row>
    <row r="506" spans="1:11" s="2" customFormat="1" ht="15" customHeight="1">
      <c r="G506" s="11"/>
      <c r="H506" s="11"/>
      <c r="I506" s="26"/>
    </row>
    <row r="507" spans="1:11" s="2" customFormat="1" ht="15" customHeight="1">
      <c r="G507" s="11"/>
      <c r="H507" s="11"/>
      <c r="I507" s="26"/>
    </row>
    <row r="508" spans="1:11" s="2" customFormat="1" ht="15" customHeight="1">
      <c r="G508" s="11"/>
      <c r="H508" s="11"/>
      <c r="I508" s="26"/>
    </row>
    <row r="509" spans="1:11" s="2" customFormat="1" ht="15" customHeight="1">
      <c r="G509" s="11"/>
      <c r="H509" s="11"/>
      <c r="I509" s="26"/>
    </row>
    <row r="510" spans="1:11" s="2" customFormat="1" ht="15" customHeight="1">
      <c r="G510" s="11"/>
      <c r="H510" s="11"/>
      <c r="I510" s="26"/>
    </row>
    <row r="511" spans="1:11" s="2" customFormat="1" ht="15" customHeight="1">
      <c r="G511" s="11"/>
      <c r="H511" s="11"/>
      <c r="I511" s="26"/>
    </row>
    <row r="512" spans="1:11" s="2" customFormat="1" ht="15" customHeight="1">
      <c r="G512" s="11"/>
      <c r="H512" s="11"/>
      <c r="I512" s="26"/>
    </row>
    <row r="513" spans="7:9" s="2" customFormat="1" ht="15" customHeight="1">
      <c r="G513" s="11"/>
      <c r="H513" s="11"/>
      <c r="I513" s="26"/>
    </row>
    <row r="514" spans="7:9" s="2" customFormat="1" ht="15" customHeight="1">
      <c r="G514" s="11"/>
      <c r="H514" s="11"/>
      <c r="I514" s="26"/>
    </row>
    <row r="515" spans="7:9" s="2" customFormat="1" ht="15" customHeight="1">
      <c r="G515" s="11"/>
      <c r="H515" s="11"/>
      <c r="I515" s="26"/>
    </row>
    <row r="516" spans="7:9" s="2" customFormat="1" ht="15" customHeight="1">
      <c r="G516" s="11"/>
      <c r="H516" s="11"/>
      <c r="I516" s="26"/>
    </row>
    <row r="517" spans="7:9" s="2" customFormat="1" ht="15" customHeight="1">
      <c r="G517" s="11"/>
      <c r="H517" s="11"/>
      <c r="I517" s="26"/>
    </row>
    <row r="518" spans="7:9" s="2" customFormat="1" ht="15" customHeight="1">
      <c r="G518" s="11"/>
      <c r="H518" s="11"/>
      <c r="I518" s="26"/>
    </row>
    <row r="519" spans="7:9" s="2" customFormat="1" ht="15" customHeight="1">
      <c r="G519" s="11"/>
      <c r="H519" s="11"/>
      <c r="I519" s="26"/>
    </row>
    <row r="520" spans="7:9" s="2" customFormat="1" ht="15" customHeight="1">
      <c r="G520" s="11"/>
      <c r="H520" s="11"/>
      <c r="I520" s="26"/>
    </row>
    <row r="521" spans="7:9" s="2" customFormat="1" ht="15" customHeight="1">
      <c r="G521" s="11"/>
      <c r="H521" s="11"/>
      <c r="I521" s="26"/>
    </row>
    <row r="522" spans="7:9" s="2" customFormat="1" ht="15" customHeight="1">
      <c r="G522" s="11"/>
      <c r="H522" s="11"/>
      <c r="I522" s="26"/>
    </row>
    <row r="523" spans="7:9" s="2" customFormat="1" ht="15" customHeight="1">
      <c r="G523" s="11"/>
      <c r="H523" s="11"/>
      <c r="I523" s="26"/>
    </row>
    <row r="524" spans="7:9" s="2" customFormat="1" ht="15" customHeight="1">
      <c r="G524" s="11"/>
      <c r="H524" s="11"/>
      <c r="I524" s="26"/>
    </row>
    <row r="525" spans="7:9" s="2" customFormat="1" ht="15" customHeight="1">
      <c r="G525" s="11"/>
      <c r="H525" s="11"/>
      <c r="I525" s="26"/>
    </row>
    <row r="526" spans="7:9" s="2" customFormat="1" ht="15" customHeight="1">
      <c r="G526" s="11"/>
      <c r="H526" s="11"/>
      <c r="I526" s="26"/>
    </row>
    <row r="527" spans="7:9" s="2" customFormat="1" ht="15" customHeight="1">
      <c r="G527" s="11"/>
      <c r="H527" s="11"/>
      <c r="I527" s="26"/>
    </row>
    <row r="528" spans="7:9" s="2" customFormat="1" ht="15" customHeight="1">
      <c r="G528" s="11"/>
      <c r="H528" s="11"/>
      <c r="I528" s="26"/>
    </row>
    <row r="529" spans="7:9" s="2" customFormat="1" ht="15" customHeight="1">
      <c r="G529" s="11"/>
      <c r="H529" s="11"/>
      <c r="I529" s="26"/>
    </row>
    <row r="530" spans="7:9" s="2" customFormat="1" ht="15" customHeight="1">
      <c r="G530" s="11"/>
      <c r="H530" s="11"/>
      <c r="I530" s="26"/>
    </row>
    <row r="531" spans="7:9" s="2" customFormat="1" ht="15" customHeight="1">
      <c r="G531" s="11"/>
      <c r="H531" s="11"/>
      <c r="I531" s="26"/>
    </row>
    <row r="532" spans="7:9" s="2" customFormat="1" ht="15" customHeight="1">
      <c r="G532" s="11"/>
      <c r="H532" s="11"/>
      <c r="I532" s="26"/>
    </row>
    <row r="533" spans="7:9" s="2" customFormat="1" ht="15" customHeight="1">
      <c r="G533" s="11"/>
      <c r="H533" s="11"/>
      <c r="I533" s="26"/>
    </row>
    <row r="534" spans="7:9" s="2" customFormat="1" ht="15" customHeight="1">
      <c r="G534" s="11"/>
      <c r="H534" s="11"/>
      <c r="I534" s="26"/>
    </row>
    <row r="535" spans="7:9" s="2" customFormat="1" ht="15" customHeight="1">
      <c r="G535" s="11"/>
      <c r="H535" s="11"/>
      <c r="I535" s="26"/>
    </row>
    <row r="536" spans="7:9" s="2" customFormat="1" ht="15" customHeight="1">
      <c r="G536" s="11"/>
      <c r="H536" s="11"/>
      <c r="I536" s="26"/>
    </row>
    <row r="537" spans="7:9" s="2" customFormat="1" ht="15" customHeight="1">
      <c r="G537" s="11"/>
      <c r="H537" s="11"/>
      <c r="I537" s="26"/>
    </row>
    <row r="538" spans="7:9" s="2" customFormat="1" ht="15" customHeight="1">
      <c r="G538" s="11"/>
      <c r="H538" s="11"/>
      <c r="I538" s="26"/>
    </row>
    <row r="539" spans="7:9" s="2" customFormat="1" ht="15" customHeight="1">
      <c r="G539" s="11"/>
      <c r="H539" s="11"/>
      <c r="I539" s="26"/>
    </row>
    <row r="540" spans="7:9" s="2" customFormat="1" ht="15" customHeight="1">
      <c r="G540" s="11"/>
      <c r="H540" s="11"/>
      <c r="I540" s="26"/>
    </row>
    <row r="541" spans="7:9" s="2" customFormat="1" ht="15" customHeight="1">
      <c r="G541" s="11"/>
      <c r="H541" s="11"/>
      <c r="I541" s="26"/>
    </row>
    <row r="542" spans="7:9" s="2" customFormat="1" ht="15" customHeight="1">
      <c r="G542" s="11"/>
      <c r="H542" s="11"/>
      <c r="I542" s="26"/>
    </row>
    <row r="543" spans="7:9" s="2" customFormat="1" ht="15" customHeight="1">
      <c r="G543" s="11"/>
      <c r="H543" s="11"/>
      <c r="I543" s="26"/>
    </row>
    <row r="544" spans="7:9" s="2" customFormat="1" ht="15" customHeight="1">
      <c r="G544" s="11"/>
      <c r="H544" s="11"/>
      <c r="I544" s="26"/>
    </row>
    <row r="545" spans="7:9" s="2" customFormat="1" ht="15" customHeight="1">
      <c r="G545" s="11"/>
      <c r="H545" s="11"/>
      <c r="I545" s="26"/>
    </row>
    <row r="546" spans="7:9" s="2" customFormat="1" ht="15" customHeight="1">
      <c r="G546" s="11"/>
      <c r="H546" s="11"/>
      <c r="I546" s="26"/>
    </row>
    <row r="547" spans="7:9" s="2" customFormat="1" ht="15" customHeight="1">
      <c r="G547" s="11"/>
      <c r="H547" s="11"/>
      <c r="I547" s="26"/>
    </row>
    <row r="548" spans="7:9" s="2" customFormat="1" ht="15" customHeight="1">
      <c r="G548" s="11"/>
      <c r="H548" s="11"/>
      <c r="I548" s="26"/>
    </row>
    <row r="549" spans="7:9" s="2" customFormat="1" ht="15" customHeight="1">
      <c r="G549" s="11"/>
      <c r="H549" s="11"/>
      <c r="I549" s="26"/>
    </row>
    <row r="550" spans="7:9" s="2" customFormat="1" ht="15" customHeight="1">
      <c r="G550" s="11"/>
      <c r="H550" s="11"/>
      <c r="I550" s="26"/>
    </row>
    <row r="551" spans="7:9" s="2" customFormat="1" ht="15" customHeight="1">
      <c r="G551" s="11"/>
      <c r="H551" s="11"/>
      <c r="I551" s="26"/>
    </row>
    <row r="552" spans="7:9" s="2" customFormat="1" ht="15" customHeight="1">
      <c r="G552" s="11"/>
      <c r="H552" s="11"/>
      <c r="I552" s="26"/>
    </row>
    <row r="553" spans="7:9" s="2" customFormat="1" ht="15" customHeight="1">
      <c r="G553" s="11"/>
      <c r="H553" s="11"/>
      <c r="I553" s="26"/>
    </row>
    <row r="554" spans="7:9" s="2" customFormat="1" ht="15" customHeight="1">
      <c r="G554" s="11"/>
      <c r="H554" s="11"/>
      <c r="I554" s="26"/>
    </row>
    <row r="555" spans="7:9" s="2" customFormat="1" ht="15" customHeight="1">
      <c r="G555" s="11"/>
      <c r="H555" s="11"/>
      <c r="I555" s="26"/>
    </row>
    <row r="556" spans="7:9" s="2" customFormat="1" ht="15" customHeight="1">
      <c r="G556" s="11"/>
      <c r="H556" s="11"/>
      <c r="I556" s="26"/>
    </row>
    <row r="557" spans="7:9" s="2" customFormat="1" ht="15" customHeight="1">
      <c r="G557" s="11"/>
      <c r="H557" s="11"/>
      <c r="I557" s="26"/>
    </row>
    <row r="558" spans="7:9" s="2" customFormat="1" ht="15" customHeight="1">
      <c r="G558" s="11"/>
      <c r="H558" s="11"/>
      <c r="I558" s="26"/>
    </row>
    <row r="559" spans="7:9" s="2" customFormat="1" ht="15" customHeight="1">
      <c r="G559" s="11"/>
      <c r="H559" s="11"/>
      <c r="I559" s="26"/>
    </row>
    <row r="560" spans="7:9" s="2" customFormat="1" ht="15" customHeight="1">
      <c r="G560" s="11"/>
      <c r="H560" s="11"/>
      <c r="I560" s="26"/>
    </row>
    <row r="561" spans="7:9" s="2" customFormat="1" ht="15" customHeight="1">
      <c r="G561" s="11"/>
      <c r="H561" s="11"/>
      <c r="I561" s="26"/>
    </row>
    <row r="562" spans="7:9" s="2" customFormat="1" ht="15" customHeight="1">
      <c r="G562" s="11"/>
      <c r="H562" s="11"/>
      <c r="I562" s="26"/>
    </row>
    <row r="563" spans="7:9" s="2" customFormat="1" ht="15" customHeight="1">
      <c r="G563" s="11"/>
      <c r="H563" s="11"/>
      <c r="I563" s="26"/>
    </row>
    <row r="564" spans="7:9" s="2" customFormat="1" ht="15" customHeight="1">
      <c r="G564" s="11"/>
      <c r="H564" s="11"/>
      <c r="I564" s="26"/>
    </row>
    <row r="565" spans="7:9" s="2" customFormat="1" ht="15" customHeight="1">
      <c r="G565" s="11"/>
      <c r="H565" s="11"/>
      <c r="I565" s="26"/>
    </row>
    <row r="566" spans="7:9" s="2" customFormat="1" ht="15" customHeight="1">
      <c r="G566" s="11"/>
      <c r="H566" s="11"/>
      <c r="I566" s="26"/>
    </row>
    <row r="567" spans="7:9" s="2" customFormat="1" ht="15" customHeight="1">
      <c r="G567" s="11"/>
      <c r="H567" s="11"/>
      <c r="I567" s="26"/>
    </row>
    <row r="568" spans="7:9" s="2" customFormat="1" ht="15" customHeight="1">
      <c r="G568" s="11"/>
      <c r="H568" s="11"/>
      <c r="I568" s="26"/>
    </row>
    <row r="569" spans="7:9" s="2" customFormat="1" ht="15" customHeight="1">
      <c r="G569" s="11"/>
      <c r="H569" s="11"/>
      <c r="I569" s="26"/>
    </row>
    <row r="570" spans="7:9" s="2" customFormat="1" ht="15" customHeight="1">
      <c r="G570" s="11"/>
      <c r="H570" s="11"/>
      <c r="I570" s="26"/>
    </row>
    <row r="571" spans="7:9" s="2" customFormat="1" ht="15" customHeight="1">
      <c r="G571" s="11"/>
      <c r="H571" s="11"/>
      <c r="I571" s="26"/>
    </row>
    <row r="572" spans="7:9" s="2" customFormat="1" ht="15" customHeight="1">
      <c r="G572" s="11"/>
      <c r="H572" s="11"/>
      <c r="I572" s="26"/>
    </row>
    <row r="573" spans="7:9" s="2" customFormat="1" ht="15" customHeight="1">
      <c r="G573" s="11"/>
      <c r="H573" s="11"/>
      <c r="I573" s="26"/>
    </row>
    <row r="574" spans="7:9" s="2" customFormat="1" ht="15" customHeight="1">
      <c r="G574" s="11"/>
      <c r="H574" s="11"/>
      <c r="I574" s="26"/>
    </row>
    <row r="575" spans="7:9" s="2" customFormat="1" ht="15" customHeight="1">
      <c r="G575" s="11"/>
      <c r="H575" s="11"/>
      <c r="I575" s="26"/>
    </row>
    <row r="576" spans="7:9" s="2" customFormat="1" ht="15" customHeight="1">
      <c r="G576" s="11"/>
      <c r="H576" s="11"/>
      <c r="I576" s="26"/>
    </row>
    <row r="577" spans="7:9" s="2" customFormat="1" ht="15" customHeight="1">
      <c r="G577" s="11"/>
      <c r="H577" s="11"/>
      <c r="I577" s="26"/>
    </row>
    <row r="578" spans="7:9" s="2" customFormat="1" ht="15" customHeight="1">
      <c r="G578" s="11"/>
      <c r="H578" s="11"/>
      <c r="I578" s="26"/>
    </row>
    <row r="579" spans="7:9" s="2" customFormat="1" ht="15" customHeight="1">
      <c r="G579" s="11"/>
      <c r="H579" s="11"/>
      <c r="I579" s="26"/>
    </row>
    <row r="580" spans="7:9" s="2" customFormat="1" ht="15" customHeight="1">
      <c r="G580" s="11"/>
      <c r="H580" s="11"/>
      <c r="I580" s="26"/>
    </row>
    <row r="581" spans="7:9" s="2" customFormat="1" ht="15" customHeight="1">
      <c r="G581" s="11"/>
      <c r="H581" s="11"/>
      <c r="I581" s="26"/>
    </row>
    <row r="582" spans="7:9" s="2" customFormat="1" ht="15" customHeight="1">
      <c r="G582" s="11"/>
      <c r="H582" s="11"/>
      <c r="I582" s="26"/>
    </row>
    <row r="583" spans="7:9" s="2" customFormat="1" ht="15" customHeight="1">
      <c r="G583" s="11"/>
      <c r="H583" s="11"/>
      <c r="I583" s="26"/>
    </row>
    <row r="584" spans="7:9" s="2" customFormat="1" ht="15" customHeight="1">
      <c r="G584" s="11"/>
      <c r="H584" s="11"/>
      <c r="I584" s="26"/>
    </row>
    <row r="585" spans="7:9" s="2" customFormat="1" ht="15" customHeight="1">
      <c r="G585" s="11"/>
      <c r="H585" s="11"/>
      <c r="I585" s="26"/>
    </row>
    <row r="586" spans="7:9" s="2" customFormat="1" ht="15" customHeight="1">
      <c r="G586" s="11"/>
      <c r="H586" s="11"/>
      <c r="I586" s="26"/>
    </row>
    <row r="587" spans="7:9" s="2" customFormat="1" ht="15" customHeight="1">
      <c r="G587" s="11"/>
      <c r="H587" s="11"/>
      <c r="I587" s="26"/>
    </row>
    <row r="588" spans="7:9" s="2" customFormat="1" ht="15" customHeight="1">
      <c r="G588" s="11"/>
      <c r="H588" s="11"/>
      <c r="I588" s="26"/>
    </row>
    <row r="589" spans="7:9" s="2" customFormat="1" ht="15" customHeight="1">
      <c r="G589" s="11"/>
      <c r="H589" s="11"/>
      <c r="I589" s="26"/>
    </row>
    <row r="590" spans="7:9" s="2" customFormat="1" ht="15" customHeight="1">
      <c r="G590" s="11"/>
      <c r="H590" s="11"/>
      <c r="I590" s="26"/>
    </row>
    <row r="591" spans="7:9" s="2" customFormat="1" ht="15" customHeight="1">
      <c r="G591" s="11"/>
      <c r="H591" s="11"/>
      <c r="I591" s="26"/>
    </row>
    <row r="592" spans="7:9" s="2" customFormat="1" ht="15" customHeight="1">
      <c r="G592" s="11"/>
      <c r="H592" s="11"/>
      <c r="I592" s="26"/>
    </row>
    <row r="593" spans="7:9" s="2" customFormat="1" ht="15" customHeight="1">
      <c r="G593" s="11"/>
      <c r="H593" s="11"/>
      <c r="I593" s="26"/>
    </row>
    <row r="594" spans="7:9" s="2" customFormat="1" ht="15" customHeight="1">
      <c r="G594" s="11"/>
      <c r="H594" s="11"/>
      <c r="I594" s="26"/>
    </row>
    <row r="595" spans="7:9" s="2" customFormat="1" ht="15" customHeight="1">
      <c r="G595" s="11"/>
      <c r="H595" s="11"/>
      <c r="I595" s="26"/>
    </row>
    <row r="596" spans="7:9" s="2" customFormat="1" ht="15" customHeight="1">
      <c r="G596" s="11"/>
      <c r="H596" s="11"/>
      <c r="I596" s="26"/>
    </row>
    <row r="597" spans="7:9" s="2" customFormat="1" ht="15" customHeight="1">
      <c r="G597" s="11"/>
      <c r="H597" s="11"/>
      <c r="I597" s="26"/>
    </row>
    <row r="598" spans="7:9" s="2" customFormat="1" ht="15" customHeight="1">
      <c r="G598" s="11"/>
      <c r="H598" s="11"/>
      <c r="I598" s="26"/>
    </row>
    <row r="599" spans="7:9" s="2" customFormat="1" ht="15" customHeight="1">
      <c r="G599" s="11"/>
      <c r="H599" s="11"/>
      <c r="I599" s="26"/>
    </row>
    <row r="600" spans="7:9" s="2" customFormat="1" ht="15" customHeight="1">
      <c r="G600" s="11"/>
      <c r="H600" s="11"/>
      <c r="I600" s="26"/>
    </row>
    <row r="601" spans="7:9" s="2" customFormat="1" ht="15" customHeight="1">
      <c r="G601" s="11"/>
      <c r="H601" s="11"/>
      <c r="I601" s="26"/>
    </row>
    <row r="602" spans="7:9" s="2" customFormat="1" ht="15" customHeight="1">
      <c r="G602" s="11"/>
      <c r="H602" s="11"/>
      <c r="I602" s="26"/>
    </row>
    <row r="603" spans="7:9" s="2" customFormat="1" ht="15" customHeight="1">
      <c r="G603" s="11"/>
      <c r="H603" s="11"/>
      <c r="I603" s="26"/>
    </row>
    <row r="604" spans="7:9" s="2" customFormat="1" ht="15" customHeight="1">
      <c r="G604" s="11"/>
      <c r="H604" s="11"/>
      <c r="I604" s="26"/>
    </row>
    <row r="605" spans="7:9" s="2" customFormat="1" ht="15" customHeight="1">
      <c r="G605" s="11"/>
      <c r="H605" s="11"/>
      <c r="I605" s="26"/>
    </row>
    <row r="606" spans="7:9" s="2" customFormat="1" ht="15" customHeight="1">
      <c r="G606" s="11"/>
      <c r="H606" s="11"/>
      <c r="I606" s="26"/>
    </row>
    <row r="607" spans="7:9" s="2" customFormat="1" ht="15" customHeight="1">
      <c r="G607" s="11"/>
      <c r="H607" s="11"/>
      <c r="I607" s="26"/>
    </row>
    <row r="608" spans="7:9" s="2" customFormat="1" ht="15" customHeight="1">
      <c r="G608" s="11"/>
      <c r="H608" s="11"/>
      <c r="I608" s="26"/>
    </row>
    <row r="609" spans="7:9" s="2" customFormat="1" ht="15" customHeight="1">
      <c r="G609" s="11"/>
      <c r="H609" s="11"/>
      <c r="I609" s="26"/>
    </row>
    <row r="610" spans="7:9" s="2" customFormat="1" ht="15" customHeight="1">
      <c r="G610" s="11"/>
      <c r="H610" s="11"/>
      <c r="I610" s="26"/>
    </row>
    <row r="611" spans="7:9" s="2" customFormat="1" ht="15" customHeight="1">
      <c r="G611" s="11"/>
      <c r="H611" s="11"/>
      <c r="I611" s="26"/>
    </row>
    <row r="612" spans="7:9" s="2" customFormat="1" ht="15" customHeight="1">
      <c r="G612" s="11"/>
      <c r="H612" s="11"/>
      <c r="I612" s="26"/>
    </row>
    <row r="613" spans="7:9" s="2" customFormat="1" ht="15" customHeight="1">
      <c r="G613" s="11"/>
      <c r="H613" s="11"/>
      <c r="I613" s="26"/>
    </row>
    <row r="614" spans="7:9" s="2" customFormat="1" ht="15" customHeight="1">
      <c r="G614" s="11"/>
      <c r="H614" s="11"/>
      <c r="I614" s="26"/>
    </row>
    <row r="615" spans="7:9" s="2" customFormat="1" ht="15" customHeight="1">
      <c r="G615" s="11"/>
      <c r="H615" s="11"/>
      <c r="I615" s="26"/>
    </row>
    <row r="616" spans="7:9" s="2" customFormat="1" ht="15" customHeight="1">
      <c r="G616" s="11"/>
      <c r="H616" s="11"/>
      <c r="I616" s="26"/>
    </row>
    <row r="617" spans="7:9" s="2" customFormat="1" ht="15" customHeight="1">
      <c r="G617" s="11"/>
      <c r="H617" s="11"/>
      <c r="I617" s="26"/>
    </row>
    <row r="618" spans="7:9" s="2" customFormat="1" ht="15" customHeight="1">
      <c r="G618" s="11"/>
      <c r="H618" s="11"/>
      <c r="I618" s="26"/>
    </row>
    <row r="619" spans="7:9" s="2" customFormat="1" ht="15" customHeight="1">
      <c r="G619" s="11"/>
      <c r="H619" s="11"/>
      <c r="I619" s="26"/>
    </row>
    <row r="620" spans="7:9" s="2" customFormat="1" ht="15" customHeight="1">
      <c r="G620" s="11"/>
      <c r="H620" s="11"/>
      <c r="I620" s="26"/>
    </row>
    <row r="621" spans="7:9" s="2" customFormat="1" ht="15" customHeight="1">
      <c r="G621" s="11"/>
      <c r="H621" s="11"/>
      <c r="I621" s="26"/>
    </row>
    <row r="622" spans="7:9" s="2" customFormat="1" ht="15" customHeight="1">
      <c r="G622" s="11"/>
      <c r="H622" s="11"/>
      <c r="I622" s="26"/>
    </row>
    <row r="623" spans="7:9" s="2" customFormat="1" ht="15" customHeight="1">
      <c r="G623" s="11"/>
      <c r="H623" s="11"/>
      <c r="I623" s="26"/>
    </row>
    <row r="624" spans="7:9" s="2" customFormat="1" ht="15" customHeight="1">
      <c r="G624" s="11"/>
      <c r="H624" s="11"/>
      <c r="I624" s="26"/>
    </row>
    <row r="625" spans="7:9" s="2" customFormat="1" ht="15" customHeight="1">
      <c r="G625" s="11"/>
      <c r="H625" s="11"/>
      <c r="I625" s="26"/>
    </row>
    <row r="626" spans="7:9" s="2" customFormat="1" ht="15" customHeight="1">
      <c r="G626" s="11"/>
      <c r="H626" s="11"/>
      <c r="I626" s="26"/>
    </row>
    <row r="627" spans="7:9" s="2" customFormat="1" ht="15" customHeight="1">
      <c r="G627" s="11"/>
      <c r="H627" s="11"/>
      <c r="I627" s="26"/>
    </row>
    <row r="628" spans="7:9" s="2" customFormat="1" ht="15" customHeight="1">
      <c r="G628" s="11"/>
      <c r="H628" s="11"/>
      <c r="I628" s="26"/>
    </row>
    <row r="629" spans="7:9" s="2" customFormat="1" ht="15" customHeight="1">
      <c r="G629" s="11"/>
      <c r="H629" s="11"/>
      <c r="I629" s="26"/>
    </row>
    <row r="630" spans="7:9" s="2" customFormat="1" ht="15" customHeight="1">
      <c r="G630" s="11"/>
      <c r="H630" s="11"/>
      <c r="I630" s="26"/>
    </row>
    <row r="631" spans="7:9" s="2" customFormat="1" ht="15" customHeight="1">
      <c r="G631" s="11"/>
      <c r="H631" s="11"/>
      <c r="I631" s="26"/>
    </row>
    <row r="632" spans="7:9" s="2" customFormat="1" ht="15" customHeight="1">
      <c r="G632" s="11"/>
      <c r="H632" s="11"/>
      <c r="I632" s="26"/>
    </row>
    <row r="633" spans="7:9" s="2" customFormat="1" ht="15" customHeight="1">
      <c r="G633" s="11"/>
      <c r="H633" s="11"/>
      <c r="I633" s="26"/>
    </row>
    <row r="634" spans="7:9" s="2" customFormat="1" ht="15" customHeight="1">
      <c r="G634" s="11"/>
      <c r="H634" s="11"/>
      <c r="I634" s="26"/>
    </row>
    <row r="635" spans="7:9" s="2" customFormat="1" ht="15" customHeight="1">
      <c r="G635" s="11"/>
      <c r="H635" s="11"/>
      <c r="I635" s="26"/>
    </row>
    <row r="636" spans="7:9" s="2" customFormat="1" ht="15" customHeight="1">
      <c r="G636" s="11"/>
      <c r="H636" s="11"/>
      <c r="I636" s="26"/>
    </row>
    <row r="637" spans="7:9" s="2" customFormat="1" ht="15" customHeight="1">
      <c r="G637" s="11"/>
      <c r="H637" s="11"/>
      <c r="I637" s="26"/>
    </row>
    <row r="638" spans="7:9" s="2" customFormat="1" ht="15" customHeight="1">
      <c r="G638" s="11"/>
      <c r="H638" s="11"/>
      <c r="I638" s="26"/>
    </row>
    <row r="639" spans="7:9" s="2" customFormat="1" ht="15" customHeight="1">
      <c r="G639" s="11"/>
      <c r="H639" s="11"/>
      <c r="I639" s="26"/>
    </row>
    <row r="640" spans="7:9" s="2" customFormat="1" ht="15" customHeight="1">
      <c r="G640" s="11"/>
      <c r="H640" s="11"/>
      <c r="I640" s="26"/>
    </row>
    <row r="641" spans="7:9" s="2" customFormat="1" ht="15" customHeight="1">
      <c r="G641" s="11"/>
      <c r="H641" s="11"/>
      <c r="I641" s="26"/>
    </row>
    <row r="642" spans="7:9" s="2" customFormat="1" ht="15" customHeight="1">
      <c r="G642" s="11"/>
      <c r="H642" s="11"/>
      <c r="I642" s="26"/>
    </row>
    <row r="643" spans="7:9" s="2" customFormat="1" ht="15" customHeight="1">
      <c r="G643" s="11"/>
      <c r="H643" s="11"/>
      <c r="I643" s="26"/>
    </row>
    <row r="644" spans="7:9" s="2" customFormat="1" ht="15" customHeight="1">
      <c r="G644" s="11"/>
      <c r="H644" s="11"/>
      <c r="I644" s="26"/>
    </row>
    <row r="645" spans="7:9" s="2" customFormat="1" ht="15" customHeight="1">
      <c r="G645" s="11"/>
      <c r="H645" s="11"/>
      <c r="I645" s="26"/>
    </row>
    <row r="646" spans="7:9" s="2" customFormat="1" ht="15" customHeight="1">
      <c r="G646" s="11"/>
      <c r="H646" s="11"/>
      <c r="I646" s="26"/>
    </row>
    <row r="647" spans="7:9" s="2" customFormat="1" ht="15" customHeight="1">
      <c r="G647" s="11"/>
      <c r="H647" s="11"/>
      <c r="I647" s="26"/>
    </row>
    <row r="648" spans="7:9" s="2" customFormat="1" ht="15" customHeight="1">
      <c r="G648" s="11"/>
      <c r="H648" s="11"/>
      <c r="I648" s="26"/>
    </row>
    <row r="649" spans="7:9" s="2" customFormat="1" ht="15" customHeight="1">
      <c r="G649" s="11"/>
      <c r="H649" s="11"/>
      <c r="I649" s="26"/>
    </row>
    <row r="650" spans="7:9" s="2" customFormat="1" ht="15" customHeight="1">
      <c r="G650" s="11"/>
      <c r="H650" s="11"/>
      <c r="I650" s="26"/>
    </row>
    <row r="651" spans="7:9" s="2" customFormat="1" ht="15" customHeight="1">
      <c r="G651" s="11"/>
      <c r="H651" s="11"/>
      <c r="I651" s="26"/>
    </row>
    <row r="652" spans="7:9" s="2" customFormat="1" ht="15" customHeight="1">
      <c r="G652" s="11"/>
      <c r="H652" s="11"/>
      <c r="I652" s="26"/>
    </row>
    <row r="653" spans="7:9" s="2" customFormat="1" ht="15" customHeight="1">
      <c r="G653" s="11"/>
      <c r="H653" s="11"/>
      <c r="I653" s="26"/>
    </row>
    <row r="654" spans="7:9" s="2" customFormat="1" ht="15" customHeight="1">
      <c r="G654" s="11"/>
      <c r="H654" s="11"/>
      <c r="I654" s="26"/>
    </row>
    <row r="655" spans="7:9" s="2" customFormat="1" ht="15" customHeight="1">
      <c r="G655" s="11"/>
      <c r="H655" s="11"/>
      <c r="I655" s="26"/>
    </row>
    <row r="656" spans="7:9" s="2" customFormat="1" ht="15" customHeight="1">
      <c r="G656" s="11"/>
      <c r="H656" s="11"/>
      <c r="I656" s="26"/>
    </row>
    <row r="657" spans="7:9" s="2" customFormat="1" ht="15" customHeight="1">
      <c r="G657" s="11"/>
      <c r="H657" s="11"/>
      <c r="I657" s="26"/>
    </row>
    <row r="658" spans="7:9" s="2" customFormat="1" ht="15" customHeight="1">
      <c r="G658" s="11"/>
      <c r="H658" s="11"/>
      <c r="I658" s="26"/>
    </row>
    <row r="659" spans="7:9" s="2" customFormat="1" ht="15" customHeight="1">
      <c r="G659" s="11"/>
      <c r="H659" s="11"/>
      <c r="I659" s="26"/>
    </row>
    <row r="660" spans="7:9" s="2" customFormat="1" ht="15" customHeight="1">
      <c r="G660" s="11"/>
      <c r="H660" s="11"/>
      <c r="I660" s="26"/>
    </row>
    <row r="661" spans="7:9" s="2" customFormat="1" ht="15" customHeight="1">
      <c r="G661" s="11"/>
      <c r="H661" s="11"/>
      <c r="I661" s="26"/>
    </row>
    <row r="662" spans="7:9" s="2" customFormat="1" ht="15" customHeight="1">
      <c r="G662" s="11"/>
      <c r="H662" s="11"/>
      <c r="I662" s="26"/>
    </row>
    <row r="663" spans="7:9" s="2" customFormat="1" ht="15" customHeight="1">
      <c r="G663" s="11"/>
      <c r="H663" s="11"/>
      <c r="I663" s="26"/>
    </row>
    <row r="664" spans="7:9" s="2" customFormat="1" ht="15" customHeight="1">
      <c r="G664" s="11"/>
      <c r="H664" s="11"/>
      <c r="I664" s="26"/>
    </row>
    <row r="665" spans="7:9" s="2" customFormat="1" ht="15" customHeight="1">
      <c r="G665" s="11"/>
      <c r="H665" s="11"/>
      <c r="I665" s="26"/>
    </row>
    <row r="666" spans="7:9" s="2" customFormat="1" ht="15" customHeight="1">
      <c r="G666" s="11"/>
      <c r="H666" s="11"/>
      <c r="I666" s="26"/>
    </row>
    <row r="667" spans="7:9" s="2" customFormat="1" ht="15" customHeight="1">
      <c r="G667" s="11"/>
      <c r="H667" s="11"/>
      <c r="I667" s="26"/>
    </row>
    <row r="668" spans="7:9" s="2" customFormat="1" ht="15" customHeight="1">
      <c r="G668" s="11"/>
      <c r="H668" s="11"/>
      <c r="I668" s="26"/>
    </row>
    <row r="669" spans="7:9" s="2" customFormat="1" ht="15" customHeight="1">
      <c r="G669" s="11"/>
      <c r="H669" s="11"/>
      <c r="I669" s="26"/>
    </row>
    <row r="670" spans="7:9" s="2" customFormat="1" ht="15" customHeight="1">
      <c r="G670" s="11"/>
      <c r="H670" s="11"/>
      <c r="I670" s="26"/>
    </row>
    <row r="671" spans="7:9" s="2" customFormat="1" ht="15" customHeight="1">
      <c r="G671" s="11"/>
      <c r="H671" s="11"/>
      <c r="I671" s="26"/>
    </row>
    <row r="672" spans="7:9" s="2" customFormat="1" ht="15" customHeight="1">
      <c r="G672" s="11"/>
      <c r="H672" s="11"/>
      <c r="I672" s="26"/>
    </row>
    <row r="673" spans="7:9" s="2" customFormat="1" ht="15" customHeight="1">
      <c r="G673" s="11"/>
      <c r="H673" s="11"/>
      <c r="I673" s="26"/>
    </row>
    <row r="674" spans="7:9" s="2" customFormat="1" ht="15" customHeight="1">
      <c r="G674" s="11"/>
      <c r="H674" s="11"/>
      <c r="I674" s="26"/>
    </row>
    <row r="675" spans="7:9" s="2" customFormat="1" ht="15" customHeight="1">
      <c r="G675" s="11"/>
      <c r="H675" s="11"/>
      <c r="I675" s="26"/>
    </row>
    <row r="676" spans="7:9" s="2" customFormat="1" ht="15" customHeight="1">
      <c r="G676" s="11"/>
      <c r="H676" s="11"/>
      <c r="I676" s="26"/>
    </row>
    <row r="677" spans="7:9" s="2" customFormat="1" ht="15" customHeight="1">
      <c r="G677" s="11"/>
      <c r="H677" s="11"/>
      <c r="I677" s="26"/>
    </row>
    <row r="678" spans="7:9" s="2" customFormat="1" ht="15" customHeight="1">
      <c r="G678" s="11"/>
      <c r="H678" s="11"/>
      <c r="I678" s="26"/>
    </row>
    <row r="679" spans="7:9" s="2" customFormat="1" ht="15" customHeight="1">
      <c r="G679" s="11"/>
      <c r="H679" s="11"/>
      <c r="I679" s="26"/>
    </row>
    <row r="680" spans="7:9" s="2" customFormat="1" ht="15" customHeight="1">
      <c r="G680" s="11"/>
      <c r="H680" s="11"/>
      <c r="I680" s="26"/>
    </row>
    <row r="681" spans="7:9" s="2" customFormat="1" ht="15" customHeight="1">
      <c r="G681" s="11"/>
      <c r="H681" s="11"/>
      <c r="I681" s="26"/>
    </row>
    <row r="682" spans="7:9" s="2" customFormat="1" ht="15" customHeight="1">
      <c r="G682" s="11"/>
      <c r="H682" s="11"/>
      <c r="I682" s="26"/>
    </row>
    <row r="683" spans="7:9" s="2" customFormat="1" ht="15" customHeight="1">
      <c r="G683" s="11"/>
      <c r="H683" s="11"/>
      <c r="I683" s="26"/>
    </row>
    <row r="684" spans="7:9" s="2" customFormat="1" ht="15" customHeight="1">
      <c r="G684" s="11"/>
      <c r="H684" s="11"/>
      <c r="I684" s="26"/>
    </row>
    <row r="685" spans="7:9" s="2" customFormat="1" ht="15" customHeight="1">
      <c r="G685" s="11"/>
      <c r="H685" s="11"/>
      <c r="I685" s="26"/>
    </row>
    <row r="686" spans="7:9" s="2" customFormat="1" ht="15" customHeight="1">
      <c r="G686" s="11"/>
      <c r="H686" s="11"/>
      <c r="I686" s="26"/>
    </row>
    <row r="687" spans="7:9" s="2" customFormat="1" ht="15" customHeight="1">
      <c r="G687" s="11"/>
      <c r="H687" s="11"/>
      <c r="I687" s="26"/>
    </row>
    <row r="688" spans="7:9" s="2" customFormat="1" ht="15" customHeight="1">
      <c r="G688" s="11"/>
      <c r="H688" s="11"/>
      <c r="I688" s="26"/>
    </row>
    <row r="689" spans="7:9" s="2" customFormat="1" ht="15" customHeight="1">
      <c r="G689" s="11"/>
      <c r="H689" s="11"/>
      <c r="I689" s="26"/>
    </row>
    <row r="690" spans="7:9" s="2" customFormat="1" ht="15" customHeight="1">
      <c r="G690" s="11"/>
      <c r="H690" s="11"/>
      <c r="I690" s="26"/>
    </row>
    <row r="691" spans="7:9" s="2" customFormat="1" ht="15" customHeight="1">
      <c r="G691" s="11"/>
      <c r="H691" s="11"/>
      <c r="I691" s="26"/>
    </row>
    <row r="692" spans="7:9" s="2" customFormat="1" ht="15" customHeight="1">
      <c r="G692" s="11"/>
      <c r="H692" s="11"/>
      <c r="I692" s="26"/>
    </row>
    <row r="693" spans="7:9" s="2" customFormat="1" ht="15" customHeight="1">
      <c r="G693" s="11"/>
      <c r="H693" s="11"/>
      <c r="I693" s="26"/>
    </row>
    <row r="694" spans="7:9" s="2" customFormat="1" ht="15" customHeight="1">
      <c r="G694" s="11"/>
      <c r="H694" s="11"/>
      <c r="I694" s="26"/>
    </row>
    <row r="695" spans="7:9" s="2" customFormat="1" ht="15" customHeight="1">
      <c r="G695" s="11"/>
      <c r="H695" s="11"/>
      <c r="I695" s="26"/>
    </row>
    <row r="696" spans="7:9" s="2" customFormat="1" ht="15" customHeight="1">
      <c r="G696" s="11"/>
      <c r="H696" s="11"/>
      <c r="I696" s="26"/>
    </row>
    <row r="697" spans="7:9" s="2" customFormat="1" ht="15" customHeight="1">
      <c r="G697" s="11"/>
      <c r="H697" s="11"/>
      <c r="I697" s="26"/>
    </row>
    <row r="698" spans="7:9" s="2" customFormat="1" ht="15" customHeight="1">
      <c r="G698" s="11"/>
      <c r="H698" s="11"/>
      <c r="I698" s="26"/>
    </row>
    <row r="699" spans="7:9" s="2" customFormat="1" ht="15" customHeight="1">
      <c r="G699" s="11"/>
      <c r="H699" s="11"/>
      <c r="I699" s="26"/>
    </row>
    <row r="700" spans="7:9" s="2" customFormat="1" ht="15" customHeight="1">
      <c r="G700" s="11"/>
      <c r="H700" s="11"/>
      <c r="I700" s="26"/>
    </row>
    <row r="701" spans="7:9" s="2" customFormat="1" ht="15" customHeight="1">
      <c r="G701" s="11"/>
      <c r="H701" s="11"/>
      <c r="I701" s="26"/>
    </row>
    <row r="702" spans="7:9" s="2" customFormat="1" ht="15" customHeight="1">
      <c r="G702" s="11"/>
      <c r="H702" s="11"/>
      <c r="I702" s="26"/>
    </row>
    <row r="703" spans="7:9" s="2" customFormat="1" ht="15" customHeight="1">
      <c r="G703" s="11"/>
      <c r="H703" s="11"/>
      <c r="I703" s="26"/>
    </row>
    <row r="704" spans="7:9" s="2" customFormat="1" ht="15" customHeight="1">
      <c r="G704" s="11"/>
      <c r="H704" s="11"/>
      <c r="I704" s="26"/>
    </row>
    <row r="705" spans="7:9" s="2" customFormat="1" ht="15" customHeight="1">
      <c r="G705" s="11"/>
      <c r="H705" s="11"/>
      <c r="I705" s="26"/>
    </row>
    <row r="706" spans="7:9" s="2" customFormat="1" ht="15" customHeight="1">
      <c r="G706" s="11"/>
      <c r="H706" s="11"/>
      <c r="I706" s="26"/>
    </row>
    <row r="707" spans="7:9" s="2" customFormat="1" ht="15" customHeight="1">
      <c r="G707" s="11"/>
      <c r="H707" s="11"/>
      <c r="I707" s="26"/>
    </row>
    <row r="708" spans="7:9" s="2" customFormat="1" ht="15" customHeight="1">
      <c r="G708" s="11"/>
      <c r="H708" s="11"/>
      <c r="I708" s="26"/>
    </row>
    <row r="709" spans="7:9" s="2" customFormat="1" ht="15" customHeight="1">
      <c r="G709" s="11"/>
      <c r="H709" s="11"/>
      <c r="I709" s="26"/>
    </row>
    <row r="710" spans="7:9" s="2" customFormat="1" ht="15" customHeight="1">
      <c r="G710" s="11"/>
      <c r="H710" s="11"/>
      <c r="I710" s="26"/>
    </row>
    <row r="711" spans="7:9" s="2" customFormat="1" ht="15" customHeight="1">
      <c r="G711" s="11"/>
      <c r="H711" s="11"/>
      <c r="I711" s="26"/>
    </row>
    <row r="712" spans="7:9" s="2" customFormat="1" ht="15" customHeight="1">
      <c r="G712" s="11"/>
      <c r="H712" s="11"/>
      <c r="I712" s="26"/>
    </row>
    <row r="713" spans="7:9" s="2" customFormat="1" ht="15" customHeight="1">
      <c r="G713" s="11"/>
      <c r="H713" s="11"/>
      <c r="I713" s="26"/>
    </row>
    <row r="714" spans="7:9" s="2" customFormat="1" ht="15" customHeight="1">
      <c r="G714" s="11"/>
      <c r="H714" s="11"/>
      <c r="I714" s="26"/>
    </row>
    <row r="715" spans="7:9" s="2" customFormat="1" ht="15" customHeight="1">
      <c r="G715" s="11"/>
      <c r="H715" s="11"/>
      <c r="I715" s="26"/>
    </row>
    <row r="716" spans="7:9" s="2" customFormat="1" ht="15" customHeight="1">
      <c r="G716" s="11"/>
      <c r="H716" s="11"/>
      <c r="I716" s="26"/>
    </row>
    <row r="717" spans="7:9" s="2" customFormat="1" ht="15" customHeight="1">
      <c r="G717" s="11"/>
      <c r="H717" s="11"/>
      <c r="I717" s="26"/>
    </row>
    <row r="718" spans="7:9" s="2" customFormat="1" ht="15" customHeight="1">
      <c r="G718" s="11"/>
      <c r="H718" s="11"/>
      <c r="I718" s="26"/>
    </row>
    <row r="719" spans="7:9" s="2" customFormat="1" ht="15" customHeight="1">
      <c r="G719" s="11"/>
      <c r="H719" s="11"/>
      <c r="I719" s="26"/>
    </row>
    <row r="720" spans="7:9" s="2" customFormat="1" ht="15" customHeight="1">
      <c r="G720" s="11"/>
      <c r="H720" s="11"/>
      <c r="I720" s="26"/>
    </row>
    <row r="721" spans="7:9" s="2" customFormat="1" ht="15" customHeight="1">
      <c r="G721" s="11"/>
      <c r="H721" s="11"/>
      <c r="I721" s="26"/>
    </row>
    <row r="722" spans="7:9" s="2" customFormat="1" ht="15" customHeight="1">
      <c r="G722" s="11"/>
      <c r="H722" s="11"/>
      <c r="I722" s="26"/>
    </row>
    <row r="723" spans="7:9" s="2" customFormat="1" ht="15" customHeight="1">
      <c r="G723" s="11"/>
      <c r="H723" s="11"/>
      <c r="I723" s="26"/>
    </row>
    <row r="724" spans="7:9" s="2" customFormat="1" ht="15" customHeight="1">
      <c r="G724" s="11"/>
      <c r="H724" s="11"/>
      <c r="I724" s="26"/>
    </row>
    <row r="725" spans="7:9" s="2" customFormat="1" ht="15" customHeight="1">
      <c r="G725" s="11"/>
      <c r="H725" s="11"/>
      <c r="I725" s="26"/>
    </row>
    <row r="726" spans="7:9" s="2" customFormat="1" ht="15" customHeight="1">
      <c r="G726" s="11"/>
      <c r="H726" s="11"/>
      <c r="I726" s="26"/>
    </row>
    <row r="727" spans="7:9" s="2" customFormat="1" ht="15" customHeight="1">
      <c r="G727" s="11"/>
      <c r="H727" s="11"/>
      <c r="I727" s="26"/>
    </row>
    <row r="728" spans="7:9" s="2" customFormat="1" ht="15" customHeight="1">
      <c r="G728" s="11"/>
      <c r="H728" s="11"/>
      <c r="I728" s="26"/>
    </row>
    <row r="729" spans="7:9" s="2" customFormat="1" ht="15" customHeight="1">
      <c r="G729" s="11"/>
      <c r="H729" s="11"/>
      <c r="I729" s="26"/>
    </row>
    <row r="730" spans="7:9" s="2" customFormat="1" ht="15" customHeight="1">
      <c r="G730" s="11"/>
      <c r="H730" s="11"/>
      <c r="I730" s="26"/>
    </row>
    <row r="731" spans="7:9" s="2" customFormat="1" ht="15" customHeight="1">
      <c r="G731" s="11"/>
      <c r="H731" s="11"/>
      <c r="I731" s="26"/>
    </row>
    <row r="732" spans="7:9" s="2" customFormat="1" ht="15" customHeight="1">
      <c r="G732" s="11"/>
      <c r="H732" s="11"/>
      <c r="I732" s="26"/>
    </row>
    <row r="733" spans="7:9" s="2" customFormat="1" ht="15" customHeight="1">
      <c r="G733" s="11"/>
      <c r="H733" s="11"/>
      <c r="I733" s="26"/>
    </row>
    <row r="734" spans="7:9" s="2" customFormat="1" ht="15" customHeight="1">
      <c r="G734" s="11"/>
      <c r="H734" s="11"/>
      <c r="I734" s="26"/>
    </row>
    <row r="735" spans="7:9" s="2" customFormat="1" ht="15" customHeight="1">
      <c r="G735" s="11"/>
      <c r="H735" s="11"/>
      <c r="I735" s="26"/>
    </row>
    <row r="736" spans="7:9" s="2" customFormat="1" ht="15" customHeight="1">
      <c r="G736" s="11"/>
      <c r="H736" s="11"/>
      <c r="I736" s="26"/>
    </row>
    <row r="737" spans="7:9" s="2" customFormat="1" ht="15" customHeight="1">
      <c r="G737" s="11"/>
      <c r="H737" s="11"/>
      <c r="I737" s="26"/>
    </row>
    <row r="738" spans="7:9" s="2" customFormat="1" ht="15" customHeight="1">
      <c r="G738" s="11"/>
      <c r="H738" s="11"/>
      <c r="I738" s="26"/>
    </row>
    <row r="739" spans="7:9" s="2" customFormat="1" ht="15" customHeight="1">
      <c r="G739" s="11"/>
      <c r="H739" s="11"/>
      <c r="I739" s="26"/>
    </row>
    <row r="740" spans="7:9" s="2" customFormat="1" ht="15" customHeight="1">
      <c r="G740" s="11"/>
      <c r="H740" s="11"/>
      <c r="I740" s="26"/>
    </row>
    <row r="741" spans="7:9" s="2" customFormat="1" ht="15" customHeight="1">
      <c r="G741" s="11"/>
      <c r="H741" s="11"/>
      <c r="I741" s="26"/>
    </row>
    <row r="742" spans="7:9" s="2" customFormat="1" ht="15" customHeight="1">
      <c r="G742" s="11"/>
      <c r="H742" s="11"/>
      <c r="I742" s="26"/>
    </row>
    <row r="743" spans="7:9" s="2" customFormat="1" ht="15" customHeight="1">
      <c r="G743" s="11"/>
      <c r="H743" s="11"/>
      <c r="I743" s="26"/>
    </row>
    <row r="744" spans="7:9" s="2" customFormat="1" ht="15" customHeight="1">
      <c r="G744" s="11"/>
      <c r="H744" s="11"/>
      <c r="I744" s="26"/>
    </row>
    <row r="745" spans="7:9" s="2" customFormat="1" ht="15" customHeight="1">
      <c r="G745" s="11"/>
      <c r="H745" s="11"/>
      <c r="I745" s="26"/>
    </row>
    <row r="746" spans="7:9" s="2" customFormat="1" ht="15" customHeight="1">
      <c r="G746" s="11"/>
      <c r="H746" s="11"/>
      <c r="I746" s="26"/>
    </row>
    <row r="747" spans="7:9" s="2" customFormat="1" ht="15" customHeight="1">
      <c r="G747" s="11"/>
      <c r="H747" s="11"/>
      <c r="I747" s="26"/>
    </row>
    <row r="748" spans="7:9" s="2" customFormat="1" ht="15" customHeight="1">
      <c r="G748" s="11"/>
      <c r="H748" s="11"/>
      <c r="I748" s="26"/>
    </row>
    <row r="749" spans="7:9" s="2" customFormat="1" ht="15" customHeight="1">
      <c r="G749" s="11"/>
      <c r="H749" s="11"/>
      <c r="I749" s="26"/>
    </row>
    <row r="750" spans="7:9" s="2" customFormat="1" ht="15" customHeight="1">
      <c r="G750" s="11"/>
      <c r="H750" s="11"/>
      <c r="I750" s="26"/>
    </row>
    <row r="751" spans="7:9" s="2" customFormat="1" ht="15" customHeight="1">
      <c r="G751" s="11"/>
      <c r="H751" s="11"/>
      <c r="I751" s="26"/>
    </row>
    <row r="752" spans="7:9" s="2" customFormat="1" ht="15" customHeight="1">
      <c r="G752" s="11"/>
      <c r="H752" s="11"/>
      <c r="I752" s="26"/>
    </row>
    <row r="753" spans="7:9" s="2" customFormat="1" ht="15" customHeight="1">
      <c r="G753" s="11"/>
      <c r="H753" s="11"/>
      <c r="I753" s="26"/>
    </row>
    <row r="754" spans="7:9" s="2" customFormat="1" ht="15" customHeight="1">
      <c r="G754" s="11"/>
      <c r="H754" s="11"/>
      <c r="I754" s="26"/>
    </row>
    <row r="755" spans="7:9" s="2" customFormat="1" ht="15" customHeight="1">
      <c r="G755" s="11"/>
      <c r="H755" s="11"/>
      <c r="I755" s="26"/>
    </row>
    <row r="756" spans="7:9" s="2" customFormat="1" ht="15" customHeight="1">
      <c r="G756" s="11"/>
      <c r="H756" s="11"/>
      <c r="I756" s="26"/>
    </row>
    <row r="757" spans="7:9" s="2" customFormat="1" ht="15" customHeight="1">
      <c r="G757" s="11"/>
      <c r="H757" s="11"/>
      <c r="I757" s="26"/>
    </row>
    <row r="758" spans="7:9" s="2" customFormat="1" ht="15" customHeight="1">
      <c r="G758" s="11"/>
      <c r="H758" s="11"/>
      <c r="I758" s="26"/>
    </row>
    <row r="759" spans="7:9" s="2" customFormat="1" ht="15" customHeight="1">
      <c r="G759" s="11"/>
      <c r="H759" s="11"/>
      <c r="I759" s="26"/>
    </row>
    <row r="760" spans="7:9" s="2" customFormat="1" ht="15" customHeight="1">
      <c r="G760" s="11"/>
      <c r="H760" s="11"/>
      <c r="I760" s="26"/>
    </row>
    <row r="761" spans="7:9" s="2" customFormat="1" ht="15" customHeight="1">
      <c r="G761" s="11"/>
      <c r="H761" s="11"/>
      <c r="I761" s="26"/>
    </row>
    <row r="762" spans="7:9" s="2" customFormat="1" ht="15" customHeight="1">
      <c r="G762" s="11"/>
      <c r="H762" s="11"/>
      <c r="I762" s="26"/>
    </row>
    <row r="763" spans="7:9" s="2" customFormat="1" ht="15" customHeight="1">
      <c r="G763" s="11"/>
      <c r="H763" s="11"/>
      <c r="I763" s="26"/>
    </row>
    <row r="764" spans="7:9" s="2" customFormat="1" ht="15" customHeight="1">
      <c r="G764" s="11"/>
      <c r="H764" s="11"/>
      <c r="I764" s="26"/>
    </row>
    <row r="765" spans="7:9" s="2" customFormat="1" ht="15" customHeight="1">
      <c r="G765" s="11"/>
      <c r="H765" s="11"/>
      <c r="I765" s="26"/>
    </row>
    <row r="766" spans="7:9" s="2" customFormat="1" ht="15" customHeight="1">
      <c r="G766" s="11"/>
      <c r="H766" s="11"/>
      <c r="I766" s="26"/>
    </row>
    <row r="767" spans="7:9" s="2" customFormat="1" ht="15" customHeight="1">
      <c r="G767" s="11"/>
      <c r="H767" s="11"/>
      <c r="I767" s="26"/>
    </row>
    <row r="768" spans="7:9" s="2" customFormat="1" ht="15" customHeight="1">
      <c r="G768" s="11"/>
      <c r="H768" s="11"/>
      <c r="I768" s="26"/>
    </row>
    <row r="769" spans="7:9" s="2" customFormat="1" ht="15" customHeight="1">
      <c r="G769" s="11"/>
      <c r="H769" s="11"/>
      <c r="I769" s="26"/>
    </row>
    <row r="770" spans="7:9" s="2" customFormat="1" ht="15" customHeight="1">
      <c r="G770" s="11"/>
      <c r="H770" s="11"/>
      <c r="I770" s="26"/>
    </row>
    <row r="771" spans="7:9" s="2" customFormat="1" ht="15" customHeight="1">
      <c r="G771" s="11"/>
      <c r="H771" s="11"/>
      <c r="I771" s="26"/>
    </row>
    <row r="772" spans="7:9" s="2" customFormat="1" ht="15" customHeight="1">
      <c r="G772" s="11"/>
      <c r="H772" s="11"/>
      <c r="I772" s="26"/>
    </row>
    <row r="773" spans="7:9" s="2" customFormat="1" ht="15" customHeight="1">
      <c r="G773" s="11"/>
      <c r="H773" s="11"/>
      <c r="I773" s="26"/>
    </row>
    <row r="774" spans="7:9" s="2" customFormat="1" ht="15" customHeight="1">
      <c r="G774" s="11"/>
      <c r="H774" s="11"/>
      <c r="I774" s="26"/>
    </row>
    <row r="775" spans="7:9" s="2" customFormat="1" ht="15" customHeight="1">
      <c r="G775" s="11"/>
      <c r="H775" s="11"/>
      <c r="I775" s="26"/>
    </row>
    <row r="776" spans="7:9" s="2" customFormat="1" ht="15" customHeight="1">
      <c r="G776" s="11"/>
      <c r="H776" s="11"/>
      <c r="I776" s="26"/>
    </row>
    <row r="777" spans="7:9" s="2" customFormat="1" ht="15" customHeight="1">
      <c r="G777" s="11"/>
      <c r="H777" s="11"/>
      <c r="I777" s="26"/>
    </row>
    <row r="778" spans="7:9" s="2" customFormat="1" ht="15" customHeight="1">
      <c r="G778" s="11"/>
      <c r="H778" s="11"/>
      <c r="I778" s="26"/>
    </row>
    <row r="779" spans="7:9" s="2" customFormat="1" ht="15" customHeight="1">
      <c r="G779" s="11"/>
      <c r="H779" s="11"/>
      <c r="I779" s="26"/>
    </row>
    <row r="780" spans="7:9" s="2" customFormat="1" ht="15" customHeight="1">
      <c r="G780" s="11"/>
      <c r="H780" s="11"/>
      <c r="I780" s="26"/>
    </row>
    <row r="781" spans="7:9" s="2" customFormat="1" ht="15" customHeight="1">
      <c r="G781" s="11"/>
      <c r="H781" s="11"/>
      <c r="I781" s="26"/>
    </row>
    <row r="782" spans="7:9" s="2" customFormat="1" ht="15" customHeight="1">
      <c r="G782" s="11"/>
      <c r="H782" s="11"/>
      <c r="I782" s="26"/>
    </row>
    <row r="783" spans="7:9" s="2" customFormat="1" ht="15" customHeight="1">
      <c r="G783" s="11"/>
      <c r="H783" s="11"/>
      <c r="I783" s="26"/>
    </row>
    <row r="784" spans="7:9" s="2" customFormat="1" ht="15" customHeight="1">
      <c r="G784" s="11"/>
      <c r="H784" s="11"/>
      <c r="I784" s="26"/>
    </row>
    <row r="785" spans="7:9" s="2" customFormat="1" ht="15" customHeight="1">
      <c r="G785" s="11"/>
      <c r="H785" s="11"/>
      <c r="I785" s="26"/>
    </row>
    <row r="786" spans="7:9" s="2" customFormat="1" ht="15" customHeight="1">
      <c r="G786" s="11"/>
      <c r="H786" s="11"/>
      <c r="I786" s="26"/>
    </row>
    <row r="787" spans="7:9" s="2" customFormat="1" ht="15" customHeight="1">
      <c r="G787" s="11"/>
      <c r="H787" s="11"/>
      <c r="I787" s="26"/>
    </row>
    <row r="788" spans="7:9" s="2" customFormat="1" ht="15" customHeight="1">
      <c r="G788" s="11"/>
      <c r="H788" s="11"/>
      <c r="I788" s="26"/>
    </row>
    <row r="789" spans="7:9" s="2" customFormat="1" ht="15" customHeight="1">
      <c r="G789" s="11"/>
      <c r="H789" s="11"/>
      <c r="I789" s="26"/>
    </row>
    <row r="790" spans="7:9" s="2" customFormat="1" ht="15" customHeight="1">
      <c r="G790" s="11"/>
      <c r="H790" s="11"/>
      <c r="I790" s="26"/>
    </row>
    <row r="791" spans="7:9" s="2" customFormat="1" ht="15" customHeight="1">
      <c r="G791" s="11"/>
      <c r="H791" s="11"/>
      <c r="I791" s="26"/>
    </row>
    <row r="792" spans="7:9" s="2" customFormat="1" ht="15" customHeight="1">
      <c r="G792" s="11"/>
      <c r="H792" s="11"/>
      <c r="I792" s="26"/>
    </row>
    <row r="793" spans="7:9" s="2" customFormat="1" ht="15" customHeight="1">
      <c r="G793" s="11"/>
      <c r="H793" s="11"/>
      <c r="I793" s="26"/>
    </row>
    <row r="794" spans="7:9" s="2" customFormat="1" ht="15" customHeight="1">
      <c r="G794" s="11"/>
      <c r="H794" s="11"/>
      <c r="I794" s="26"/>
    </row>
    <row r="795" spans="7:9" s="2" customFormat="1" ht="15" customHeight="1">
      <c r="G795" s="11"/>
      <c r="H795" s="11"/>
      <c r="I795" s="26"/>
    </row>
    <row r="796" spans="7:9" s="2" customFormat="1" ht="15" customHeight="1">
      <c r="G796" s="11"/>
      <c r="H796" s="11"/>
      <c r="I796" s="26"/>
    </row>
    <row r="797" spans="7:9" s="2" customFormat="1" ht="15" customHeight="1">
      <c r="G797" s="11"/>
      <c r="H797" s="11"/>
      <c r="I797" s="26"/>
    </row>
    <row r="798" spans="7:9" s="2" customFormat="1" ht="15" customHeight="1">
      <c r="G798" s="11"/>
      <c r="H798" s="11"/>
      <c r="I798" s="26"/>
    </row>
    <row r="799" spans="7:9" s="2" customFormat="1" ht="15" customHeight="1">
      <c r="G799" s="11"/>
      <c r="H799" s="11"/>
      <c r="I799" s="26"/>
    </row>
    <row r="800" spans="7:9" s="2" customFormat="1" ht="15" customHeight="1">
      <c r="G800" s="11"/>
      <c r="H800" s="11"/>
      <c r="I800" s="26"/>
    </row>
    <row r="801" spans="7:9" s="2" customFormat="1" ht="15" customHeight="1">
      <c r="G801" s="11"/>
      <c r="H801" s="11"/>
      <c r="I801" s="26"/>
    </row>
    <row r="802" spans="7:9" s="2" customFormat="1" ht="15" customHeight="1">
      <c r="G802" s="11"/>
      <c r="H802" s="11"/>
      <c r="I802" s="26"/>
    </row>
    <row r="803" spans="7:9" s="2" customFormat="1" ht="15" customHeight="1">
      <c r="G803" s="11"/>
      <c r="H803" s="11"/>
      <c r="I803" s="26"/>
    </row>
    <row r="804" spans="7:9" s="2" customFormat="1" ht="15" customHeight="1">
      <c r="G804" s="11"/>
      <c r="H804" s="11"/>
      <c r="I804" s="26"/>
    </row>
    <row r="805" spans="7:9" s="2" customFormat="1" ht="15" customHeight="1">
      <c r="G805" s="11"/>
      <c r="H805" s="11"/>
      <c r="I805" s="26"/>
    </row>
    <row r="806" spans="7:9" s="2" customFormat="1" ht="15" customHeight="1">
      <c r="G806" s="11"/>
      <c r="H806" s="11"/>
      <c r="I806" s="26"/>
    </row>
    <row r="807" spans="7:9" s="2" customFormat="1" ht="15" customHeight="1">
      <c r="G807" s="11"/>
      <c r="H807" s="11"/>
      <c r="I807" s="26"/>
    </row>
    <row r="808" spans="7:9" s="2" customFormat="1" ht="15" customHeight="1">
      <c r="G808" s="11"/>
      <c r="H808" s="11"/>
      <c r="I808" s="26"/>
    </row>
    <row r="809" spans="7:9" s="2" customFormat="1" ht="15" customHeight="1">
      <c r="G809" s="11"/>
      <c r="H809" s="11"/>
      <c r="I809" s="26"/>
    </row>
    <row r="810" spans="7:9" s="2" customFormat="1" ht="15" customHeight="1">
      <c r="G810" s="11"/>
      <c r="H810" s="11"/>
      <c r="I810" s="26"/>
    </row>
    <row r="811" spans="7:9" s="2" customFormat="1" ht="15" customHeight="1">
      <c r="G811" s="11"/>
      <c r="H811" s="11"/>
      <c r="I811" s="26"/>
    </row>
    <row r="812" spans="7:9" s="2" customFormat="1" ht="15" customHeight="1">
      <c r="G812" s="11"/>
      <c r="H812" s="11"/>
      <c r="I812" s="26"/>
    </row>
    <row r="813" spans="7:9" s="2" customFormat="1" ht="15" customHeight="1">
      <c r="G813" s="11"/>
      <c r="H813" s="11"/>
      <c r="I813" s="26"/>
    </row>
    <row r="814" spans="7:9" s="2" customFormat="1" ht="15" customHeight="1">
      <c r="G814" s="11"/>
      <c r="H814" s="11"/>
      <c r="I814" s="26"/>
    </row>
    <row r="815" spans="7:9" s="2" customFormat="1" ht="15" customHeight="1">
      <c r="G815" s="11"/>
      <c r="H815" s="11"/>
      <c r="I815" s="26"/>
    </row>
    <row r="816" spans="7:9" s="2" customFormat="1" ht="15" customHeight="1">
      <c r="G816" s="11"/>
      <c r="H816" s="11"/>
      <c r="I816" s="26"/>
    </row>
    <row r="817" spans="7:9" s="2" customFormat="1" ht="15" customHeight="1">
      <c r="G817" s="11"/>
      <c r="H817" s="11"/>
      <c r="I817" s="26"/>
    </row>
    <row r="818" spans="7:9" s="2" customFormat="1" ht="15" customHeight="1">
      <c r="G818" s="11"/>
      <c r="H818" s="11"/>
      <c r="I818" s="26"/>
    </row>
    <row r="819" spans="7:9" s="2" customFormat="1" ht="15" customHeight="1">
      <c r="G819" s="11"/>
      <c r="H819" s="11"/>
      <c r="I819" s="26"/>
    </row>
    <row r="820" spans="7:9" s="2" customFormat="1" ht="15" customHeight="1">
      <c r="G820" s="11"/>
      <c r="H820" s="11"/>
      <c r="I820" s="26"/>
    </row>
    <row r="821" spans="7:9" s="2" customFormat="1" ht="15" customHeight="1">
      <c r="G821" s="11"/>
      <c r="H821" s="11"/>
      <c r="I821" s="26"/>
    </row>
    <row r="822" spans="7:9" s="2" customFormat="1" ht="15" customHeight="1">
      <c r="G822" s="11"/>
      <c r="H822" s="11"/>
      <c r="I822" s="26"/>
    </row>
    <row r="823" spans="7:9" s="2" customFormat="1" ht="15" customHeight="1">
      <c r="G823" s="11"/>
      <c r="H823" s="11"/>
      <c r="I823" s="26"/>
    </row>
    <row r="824" spans="7:9" s="2" customFormat="1" ht="15" customHeight="1">
      <c r="G824" s="11"/>
      <c r="H824" s="11"/>
      <c r="I824" s="26"/>
    </row>
    <row r="825" spans="7:9" s="2" customFormat="1" ht="15" customHeight="1">
      <c r="G825" s="11"/>
      <c r="H825" s="11"/>
      <c r="I825" s="26"/>
    </row>
    <row r="826" spans="7:9" s="2" customFormat="1" ht="15" customHeight="1">
      <c r="G826" s="11"/>
      <c r="H826" s="11"/>
      <c r="I826" s="26"/>
    </row>
    <row r="827" spans="7:9" s="2" customFormat="1" ht="15" customHeight="1">
      <c r="G827" s="11"/>
      <c r="H827" s="11"/>
      <c r="I827" s="26"/>
    </row>
    <row r="828" spans="7:9" s="2" customFormat="1" ht="15" customHeight="1">
      <c r="G828" s="11"/>
      <c r="H828" s="11"/>
      <c r="I828" s="26"/>
    </row>
    <row r="829" spans="7:9" s="2" customFormat="1" ht="15" customHeight="1">
      <c r="G829" s="11"/>
      <c r="H829" s="11"/>
      <c r="I829" s="26"/>
    </row>
    <row r="830" spans="7:9" s="2" customFormat="1" ht="15" customHeight="1">
      <c r="G830" s="11"/>
      <c r="H830" s="11"/>
      <c r="I830" s="26"/>
    </row>
    <row r="831" spans="7:9" s="2" customFormat="1" ht="15" customHeight="1">
      <c r="G831" s="11"/>
      <c r="H831" s="11"/>
      <c r="I831" s="26"/>
    </row>
    <row r="832" spans="7:9" s="2" customFormat="1" ht="15" customHeight="1">
      <c r="G832" s="11"/>
      <c r="H832" s="11"/>
      <c r="I832" s="26"/>
    </row>
    <row r="833" spans="7:9" s="2" customFormat="1" ht="15" customHeight="1">
      <c r="G833" s="11"/>
      <c r="H833" s="11"/>
      <c r="I833" s="26"/>
    </row>
    <row r="834" spans="7:9" s="2" customFormat="1" ht="15" customHeight="1">
      <c r="G834" s="11"/>
      <c r="H834" s="11"/>
      <c r="I834" s="26"/>
    </row>
    <row r="835" spans="7:9" s="2" customFormat="1" ht="15" customHeight="1">
      <c r="G835" s="11"/>
      <c r="H835" s="11"/>
      <c r="I835" s="26"/>
    </row>
    <row r="836" spans="7:9" s="2" customFormat="1" ht="15" customHeight="1">
      <c r="G836" s="11"/>
      <c r="H836" s="11"/>
      <c r="I836" s="26"/>
    </row>
    <row r="837" spans="7:9" s="2" customFormat="1" ht="15" customHeight="1">
      <c r="G837" s="11"/>
      <c r="H837" s="11"/>
      <c r="I837" s="26"/>
    </row>
    <row r="838" spans="7:9" s="2" customFormat="1" ht="15" customHeight="1">
      <c r="G838" s="11"/>
      <c r="H838" s="11"/>
      <c r="I838" s="26"/>
    </row>
    <row r="839" spans="7:9" s="2" customFormat="1" ht="15" customHeight="1">
      <c r="G839" s="11"/>
      <c r="H839" s="11"/>
      <c r="I839" s="26"/>
    </row>
    <row r="840" spans="7:9" s="2" customFormat="1" ht="15" customHeight="1">
      <c r="G840" s="11"/>
      <c r="H840" s="11"/>
      <c r="I840" s="26"/>
    </row>
    <row r="841" spans="7:9" s="2" customFormat="1" ht="15" customHeight="1">
      <c r="G841" s="11"/>
      <c r="H841" s="11"/>
      <c r="I841" s="26"/>
    </row>
    <row r="842" spans="7:9" s="2" customFormat="1" ht="15" customHeight="1">
      <c r="G842" s="11"/>
      <c r="H842" s="11"/>
      <c r="I842" s="26"/>
    </row>
    <row r="843" spans="7:9" s="2" customFormat="1" ht="15" customHeight="1">
      <c r="G843" s="11"/>
      <c r="H843" s="11"/>
      <c r="I843" s="26"/>
    </row>
    <row r="844" spans="7:9" s="2" customFormat="1" ht="15" customHeight="1">
      <c r="G844" s="11"/>
      <c r="H844" s="11"/>
      <c r="I844" s="26"/>
    </row>
    <row r="845" spans="7:9" s="2" customFormat="1" ht="15" customHeight="1">
      <c r="G845" s="11"/>
      <c r="H845" s="11"/>
      <c r="I845" s="26"/>
    </row>
    <row r="846" spans="7:9" s="2" customFormat="1" ht="15" customHeight="1">
      <c r="G846" s="11"/>
      <c r="H846" s="11"/>
      <c r="I846" s="26"/>
    </row>
    <row r="847" spans="7:9" s="2" customFormat="1" ht="15" customHeight="1">
      <c r="G847" s="11"/>
      <c r="H847" s="11"/>
      <c r="I847" s="26"/>
    </row>
    <row r="848" spans="7:9" s="2" customFormat="1" ht="15" customHeight="1">
      <c r="G848" s="11"/>
      <c r="H848" s="11"/>
      <c r="I848" s="26"/>
    </row>
    <row r="849" spans="7:9" s="2" customFormat="1" ht="15" customHeight="1">
      <c r="G849" s="11"/>
      <c r="H849" s="11"/>
      <c r="I849" s="26"/>
    </row>
    <row r="850" spans="7:9" s="2" customFormat="1" ht="15" customHeight="1">
      <c r="G850" s="11"/>
      <c r="H850" s="11"/>
      <c r="I850" s="26"/>
    </row>
    <row r="851" spans="7:9" s="2" customFormat="1" ht="15" customHeight="1">
      <c r="G851" s="11"/>
      <c r="H851" s="11"/>
      <c r="I851" s="26"/>
    </row>
    <row r="852" spans="7:9" s="2" customFormat="1" ht="15" customHeight="1">
      <c r="G852" s="11"/>
      <c r="H852" s="11"/>
      <c r="I852" s="26"/>
    </row>
    <row r="853" spans="7:9" s="2" customFormat="1" ht="15" customHeight="1">
      <c r="G853" s="11"/>
      <c r="H853" s="11"/>
      <c r="I853" s="26"/>
    </row>
    <row r="854" spans="7:9" s="2" customFormat="1" ht="15" customHeight="1">
      <c r="G854" s="11"/>
      <c r="H854" s="11"/>
      <c r="I854" s="26"/>
    </row>
    <row r="855" spans="7:9" s="2" customFormat="1" ht="15" customHeight="1">
      <c r="G855" s="11"/>
      <c r="H855" s="11"/>
      <c r="I855" s="26"/>
    </row>
    <row r="856" spans="7:9" s="2" customFormat="1" ht="15" customHeight="1">
      <c r="G856" s="11"/>
      <c r="H856" s="11"/>
      <c r="I856" s="26"/>
    </row>
    <row r="857" spans="7:9" s="2" customFormat="1" ht="15" customHeight="1">
      <c r="G857" s="11"/>
      <c r="H857" s="11"/>
      <c r="I857" s="26"/>
    </row>
    <row r="858" spans="7:9" s="2" customFormat="1" ht="15" customHeight="1">
      <c r="G858" s="11"/>
      <c r="H858" s="11"/>
      <c r="I858" s="26"/>
    </row>
    <row r="859" spans="7:9" s="2" customFormat="1" ht="15" customHeight="1">
      <c r="G859" s="11"/>
      <c r="H859" s="11"/>
      <c r="I859" s="26"/>
    </row>
    <row r="860" spans="7:9" s="2" customFormat="1" ht="15" customHeight="1">
      <c r="G860" s="11"/>
      <c r="H860" s="11"/>
      <c r="I860" s="26"/>
    </row>
    <row r="861" spans="7:9" s="2" customFormat="1" ht="15" customHeight="1">
      <c r="G861" s="11"/>
      <c r="H861" s="11"/>
      <c r="I861" s="26"/>
    </row>
    <row r="862" spans="7:9" s="2" customFormat="1" ht="15" customHeight="1">
      <c r="G862" s="11"/>
      <c r="H862" s="11"/>
      <c r="I862" s="26"/>
    </row>
    <row r="863" spans="7:9" s="2" customFormat="1" ht="15" customHeight="1">
      <c r="G863" s="11"/>
      <c r="H863" s="11"/>
      <c r="I863" s="26"/>
    </row>
    <row r="864" spans="7:9" s="2" customFormat="1" ht="15" customHeight="1">
      <c r="G864" s="11"/>
      <c r="H864" s="11"/>
      <c r="I864" s="26"/>
    </row>
    <row r="865" spans="7:9" s="2" customFormat="1" ht="15" customHeight="1">
      <c r="G865" s="11"/>
      <c r="H865" s="11"/>
      <c r="I865" s="26"/>
    </row>
    <row r="866" spans="7:9" s="2" customFormat="1" ht="15" customHeight="1">
      <c r="G866" s="11"/>
      <c r="H866" s="11"/>
      <c r="I866" s="26"/>
    </row>
    <row r="867" spans="7:9" s="2" customFormat="1" ht="15" customHeight="1">
      <c r="G867" s="11"/>
      <c r="H867" s="11"/>
      <c r="I867" s="26"/>
    </row>
    <row r="868" spans="7:9" s="2" customFormat="1" ht="15" customHeight="1">
      <c r="G868" s="11"/>
      <c r="H868" s="11"/>
      <c r="I868" s="26"/>
    </row>
    <row r="869" spans="7:9" s="2" customFormat="1" ht="15" customHeight="1">
      <c r="G869" s="11"/>
      <c r="H869" s="11"/>
      <c r="I869" s="26"/>
    </row>
    <row r="870" spans="7:9" s="2" customFormat="1" ht="15" customHeight="1">
      <c r="G870" s="11"/>
      <c r="H870" s="11"/>
      <c r="I870" s="26"/>
    </row>
    <row r="871" spans="7:9" s="2" customFormat="1" ht="15" customHeight="1">
      <c r="G871" s="11"/>
      <c r="H871" s="11"/>
      <c r="I871" s="26"/>
    </row>
    <row r="872" spans="7:9" s="2" customFormat="1" ht="15" customHeight="1">
      <c r="G872" s="11"/>
      <c r="H872" s="11"/>
      <c r="I872" s="26"/>
    </row>
    <row r="873" spans="7:9" s="2" customFormat="1" ht="15" customHeight="1">
      <c r="G873" s="11"/>
      <c r="H873" s="11"/>
      <c r="I873" s="26"/>
    </row>
    <row r="874" spans="7:9" s="2" customFormat="1" ht="15" customHeight="1">
      <c r="G874" s="11"/>
      <c r="H874" s="11"/>
      <c r="I874" s="26"/>
    </row>
    <row r="875" spans="7:9" s="2" customFormat="1" ht="15" customHeight="1">
      <c r="G875" s="11"/>
      <c r="H875" s="11"/>
      <c r="I875" s="26"/>
    </row>
    <row r="876" spans="7:9" s="2" customFormat="1" ht="15" customHeight="1">
      <c r="G876" s="11"/>
      <c r="H876" s="11"/>
      <c r="I876" s="26"/>
    </row>
    <row r="877" spans="7:9" s="2" customFormat="1" ht="15" customHeight="1">
      <c r="G877" s="11"/>
      <c r="H877" s="11"/>
      <c r="I877" s="26"/>
    </row>
    <row r="878" spans="7:9" s="2" customFormat="1" ht="15" customHeight="1">
      <c r="G878" s="11"/>
      <c r="H878" s="11"/>
      <c r="I878" s="26"/>
    </row>
    <row r="879" spans="7:9" s="2" customFormat="1" ht="15" customHeight="1">
      <c r="G879" s="11"/>
      <c r="H879" s="11"/>
      <c r="I879" s="26"/>
    </row>
    <row r="880" spans="7:9" s="2" customFormat="1" ht="15" customHeight="1">
      <c r="G880" s="11"/>
      <c r="H880" s="11"/>
      <c r="I880" s="26"/>
    </row>
    <row r="881" spans="7:9" s="2" customFormat="1" ht="15" customHeight="1">
      <c r="G881" s="11"/>
      <c r="H881" s="11"/>
      <c r="I881" s="26"/>
    </row>
    <row r="882" spans="7:9" s="2" customFormat="1" ht="15" customHeight="1">
      <c r="G882" s="11"/>
      <c r="H882" s="11"/>
      <c r="I882" s="26"/>
    </row>
    <row r="883" spans="7:9" s="2" customFormat="1" ht="15" customHeight="1">
      <c r="G883" s="11"/>
      <c r="H883" s="11"/>
      <c r="I883" s="26"/>
    </row>
    <row r="884" spans="7:9" s="2" customFormat="1" ht="15" customHeight="1">
      <c r="G884" s="11"/>
      <c r="H884" s="11"/>
      <c r="I884" s="26"/>
    </row>
    <row r="885" spans="7:9" s="2" customFormat="1" ht="15" customHeight="1">
      <c r="G885" s="11"/>
      <c r="H885" s="11"/>
      <c r="I885" s="26"/>
    </row>
    <row r="886" spans="7:9" s="2" customFormat="1" ht="15" customHeight="1">
      <c r="G886" s="11"/>
      <c r="H886" s="11"/>
      <c r="I886" s="26"/>
    </row>
    <row r="887" spans="7:9" s="2" customFormat="1" ht="15" customHeight="1">
      <c r="G887" s="11"/>
      <c r="H887" s="11"/>
      <c r="I887" s="26"/>
    </row>
    <row r="888" spans="7:9" s="2" customFormat="1" ht="15" customHeight="1">
      <c r="G888" s="11"/>
      <c r="H888" s="11"/>
      <c r="I888" s="26"/>
    </row>
    <row r="889" spans="7:9" s="2" customFormat="1" ht="15" customHeight="1">
      <c r="G889" s="11"/>
      <c r="H889" s="11"/>
      <c r="I889" s="26"/>
    </row>
    <row r="890" spans="7:9" s="2" customFormat="1" ht="15" customHeight="1">
      <c r="G890" s="11"/>
      <c r="H890" s="11"/>
      <c r="I890" s="26"/>
    </row>
    <row r="891" spans="7:9" s="2" customFormat="1" ht="15" customHeight="1">
      <c r="G891" s="11"/>
      <c r="H891" s="11"/>
      <c r="I891" s="26"/>
    </row>
    <row r="892" spans="7:9" s="2" customFormat="1" ht="15" customHeight="1">
      <c r="G892" s="11"/>
      <c r="H892" s="11"/>
      <c r="I892" s="26"/>
    </row>
    <row r="893" spans="7:9" s="2" customFormat="1" ht="15" customHeight="1">
      <c r="G893" s="11"/>
      <c r="H893" s="11"/>
      <c r="I893" s="26"/>
    </row>
    <row r="894" spans="7:9" s="2" customFormat="1" ht="15" customHeight="1">
      <c r="G894" s="11"/>
      <c r="H894" s="11"/>
      <c r="I894" s="26"/>
    </row>
    <row r="895" spans="7:9" s="2" customFormat="1" ht="15" customHeight="1">
      <c r="G895" s="11"/>
      <c r="H895" s="11"/>
      <c r="I895" s="26"/>
    </row>
    <row r="896" spans="7:9" s="2" customFormat="1" ht="15" customHeight="1">
      <c r="G896" s="11"/>
      <c r="H896" s="11"/>
      <c r="I896" s="26"/>
    </row>
    <row r="897" spans="7:9" s="2" customFormat="1" ht="15" customHeight="1">
      <c r="G897" s="11"/>
      <c r="H897" s="11"/>
      <c r="I897" s="26"/>
    </row>
    <row r="898" spans="7:9" s="2" customFormat="1" ht="15" customHeight="1">
      <c r="G898" s="11"/>
      <c r="H898" s="11"/>
      <c r="I898" s="26"/>
    </row>
    <row r="899" spans="7:9" s="2" customFormat="1" ht="15" customHeight="1">
      <c r="G899" s="11"/>
      <c r="H899" s="11"/>
      <c r="I899" s="26"/>
    </row>
    <row r="900" spans="7:9" s="2" customFormat="1" ht="15" customHeight="1">
      <c r="G900" s="11"/>
      <c r="H900" s="11"/>
      <c r="I900" s="26"/>
    </row>
    <row r="901" spans="7:9" s="2" customFormat="1" ht="15" customHeight="1">
      <c r="G901" s="11"/>
      <c r="H901" s="11"/>
      <c r="I901" s="26"/>
    </row>
    <row r="902" spans="7:9" s="2" customFormat="1" ht="15" customHeight="1">
      <c r="G902" s="11"/>
      <c r="H902" s="11"/>
      <c r="I902" s="26"/>
    </row>
    <row r="903" spans="7:9" s="2" customFormat="1" ht="15" customHeight="1">
      <c r="G903" s="11"/>
      <c r="H903" s="11"/>
      <c r="I903" s="26"/>
    </row>
    <row r="904" spans="7:9" s="2" customFormat="1" ht="15" customHeight="1">
      <c r="G904" s="11"/>
      <c r="H904" s="11"/>
      <c r="I904" s="26"/>
    </row>
    <row r="905" spans="7:9" s="2" customFormat="1" ht="15" customHeight="1">
      <c r="G905" s="11"/>
      <c r="H905" s="11"/>
      <c r="I905" s="26"/>
    </row>
    <row r="906" spans="7:9" s="2" customFormat="1" ht="15" customHeight="1">
      <c r="G906" s="11"/>
      <c r="H906" s="11"/>
      <c r="I906" s="26"/>
    </row>
    <row r="907" spans="7:9" s="2" customFormat="1" ht="15" customHeight="1">
      <c r="G907" s="11"/>
      <c r="H907" s="11"/>
      <c r="I907" s="26"/>
    </row>
    <row r="908" spans="7:9" s="2" customFormat="1" ht="15" customHeight="1">
      <c r="G908" s="11"/>
      <c r="H908" s="11"/>
      <c r="I908" s="26"/>
    </row>
    <row r="909" spans="7:9" s="2" customFormat="1" ht="15" customHeight="1">
      <c r="G909" s="11"/>
      <c r="H909" s="11"/>
      <c r="I909" s="26"/>
    </row>
    <row r="910" spans="7:9" s="2" customFormat="1" ht="15" customHeight="1">
      <c r="G910" s="11"/>
      <c r="H910" s="11"/>
      <c r="I910" s="26"/>
    </row>
    <row r="911" spans="7:9" s="2" customFormat="1" ht="15" customHeight="1">
      <c r="G911" s="11"/>
      <c r="H911" s="11"/>
      <c r="I911" s="26"/>
    </row>
    <row r="912" spans="7:9" s="2" customFormat="1" ht="15" customHeight="1">
      <c r="G912" s="11"/>
      <c r="H912" s="11"/>
      <c r="I912" s="26"/>
    </row>
    <row r="913" spans="7:9" s="2" customFormat="1" ht="15" customHeight="1">
      <c r="G913" s="11"/>
      <c r="H913" s="11"/>
      <c r="I913" s="26"/>
    </row>
    <row r="914" spans="7:9" s="2" customFormat="1" ht="15" customHeight="1">
      <c r="G914" s="11"/>
      <c r="H914" s="11"/>
      <c r="I914" s="26"/>
    </row>
    <row r="915" spans="7:9" s="2" customFormat="1" ht="15" customHeight="1">
      <c r="G915" s="11"/>
      <c r="H915" s="11"/>
      <c r="I915" s="26"/>
    </row>
    <row r="916" spans="7:9" s="2" customFormat="1" ht="15" customHeight="1">
      <c r="G916" s="11"/>
      <c r="H916" s="11"/>
      <c r="I916" s="26"/>
    </row>
    <row r="917" spans="7:9" s="2" customFormat="1" ht="15" customHeight="1">
      <c r="G917" s="11"/>
      <c r="H917" s="11"/>
      <c r="I917" s="26"/>
    </row>
    <row r="918" spans="7:9" s="2" customFormat="1" ht="15" customHeight="1">
      <c r="G918" s="11"/>
      <c r="H918" s="11"/>
      <c r="I918" s="26"/>
    </row>
    <row r="919" spans="7:9" s="2" customFormat="1" ht="15" customHeight="1">
      <c r="G919" s="11"/>
      <c r="H919" s="11"/>
      <c r="I919" s="26"/>
    </row>
    <row r="920" spans="7:9" s="2" customFormat="1" ht="15" customHeight="1">
      <c r="G920" s="11"/>
      <c r="H920" s="11"/>
      <c r="I920" s="26"/>
    </row>
    <row r="921" spans="7:9" s="2" customFormat="1" ht="15" customHeight="1">
      <c r="G921" s="11"/>
      <c r="H921" s="11"/>
      <c r="I921" s="26"/>
    </row>
    <row r="922" spans="7:9" s="2" customFormat="1" ht="15" customHeight="1">
      <c r="G922" s="11"/>
      <c r="H922" s="11"/>
      <c r="I922" s="26"/>
    </row>
    <row r="923" spans="7:9" s="2" customFormat="1" ht="15" customHeight="1">
      <c r="G923" s="11"/>
      <c r="H923" s="11"/>
      <c r="I923" s="26"/>
    </row>
    <row r="924" spans="7:9" s="2" customFormat="1" ht="15" customHeight="1">
      <c r="G924" s="11"/>
      <c r="H924" s="11"/>
      <c r="I924" s="26"/>
    </row>
    <row r="925" spans="7:9" s="2" customFormat="1" ht="15" customHeight="1">
      <c r="G925" s="11"/>
      <c r="H925" s="11"/>
      <c r="I925" s="26"/>
    </row>
    <row r="926" spans="7:9" s="2" customFormat="1" ht="15" customHeight="1">
      <c r="G926" s="11"/>
      <c r="H926" s="11"/>
      <c r="I926" s="26"/>
    </row>
    <row r="927" spans="7:9" s="2" customFormat="1" ht="15" customHeight="1">
      <c r="G927" s="11"/>
      <c r="H927" s="11"/>
      <c r="I927" s="26"/>
    </row>
    <row r="928" spans="7:9" s="2" customFormat="1" ht="15" customHeight="1">
      <c r="G928" s="11"/>
      <c r="H928" s="11"/>
      <c r="I928" s="26"/>
    </row>
    <row r="929" spans="7:9" s="2" customFormat="1" ht="15" customHeight="1">
      <c r="G929" s="11"/>
      <c r="H929" s="11"/>
      <c r="I929" s="26"/>
    </row>
    <row r="930" spans="7:9" s="2" customFormat="1" ht="15" customHeight="1">
      <c r="G930" s="11"/>
      <c r="H930" s="11"/>
      <c r="I930" s="26"/>
    </row>
    <row r="931" spans="7:9" s="2" customFormat="1" ht="15" customHeight="1">
      <c r="G931" s="11"/>
      <c r="H931" s="11"/>
      <c r="I931" s="26"/>
    </row>
    <row r="932" spans="7:9" s="2" customFormat="1" ht="15" customHeight="1">
      <c r="G932" s="11"/>
      <c r="H932" s="11"/>
      <c r="I932" s="26"/>
    </row>
    <row r="933" spans="7:9" s="2" customFormat="1" ht="15" customHeight="1">
      <c r="G933" s="11"/>
      <c r="H933" s="11"/>
      <c r="I933" s="26"/>
    </row>
    <row r="934" spans="7:9" s="2" customFormat="1" ht="15" customHeight="1">
      <c r="G934" s="11"/>
      <c r="H934" s="11"/>
      <c r="I934" s="26"/>
    </row>
    <row r="935" spans="7:9" s="2" customFormat="1" ht="15" customHeight="1">
      <c r="G935" s="11"/>
      <c r="H935" s="11"/>
      <c r="I935" s="26"/>
    </row>
    <row r="936" spans="7:9" s="2" customFormat="1" ht="15" customHeight="1">
      <c r="G936" s="11"/>
      <c r="H936" s="11"/>
      <c r="I936" s="26"/>
    </row>
    <row r="937" spans="7:9" s="2" customFormat="1" ht="15" customHeight="1">
      <c r="G937" s="11"/>
      <c r="H937" s="11"/>
      <c r="I937" s="26"/>
    </row>
    <row r="938" spans="7:9" s="2" customFormat="1" ht="15" customHeight="1">
      <c r="G938" s="11"/>
      <c r="H938" s="11"/>
      <c r="I938" s="26"/>
    </row>
    <row r="939" spans="7:9" s="2" customFormat="1" ht="15" customHeight="1">
      <c r="G939" s="11"/>
      <c r="H939" s="11"/>
      <c r="I939" s="26"/>
    </row>
    <row r="940" spans="7:9" s="2" customFormat="1" ht="15" customHeight="1">
      <c r="G940" s="11"/>
      <c r="H940" s="11"/>
      <c r="I940" s="26"/>
    </row>
    <row r="941" spans="7:9" s="2" customFormat="1" ht="15" customHeight="1">
      <c r="G941" s="11"/>
      <c r="H941" s="11"/>
      <c r="I941" s="26"/>
    </row>
    <row r="942" spans="7:9" s="2" customFormat="1" ht="15" customHeight="1">
      <c r="G942" s="11"/>
      <c r="H942" s="11"/>
      <c r="I942" s="26"/>
    </row>
    <row r="943" spans="7:9" s="2" customFormat="1" ht="15" customHeight="1">
      <c r="G943" s="11"/>
      <c r="H943" s="11"/>
      <c r="I943" s="26"/>
    </row>
    <row r="944" spans="7:9" s="2" customFormat="1" ht="15" customHeight="1">
      <c r="G944" s="11"/>
      <c r="H944" s="11"/>
      <c r="I944" s="26"/>
    </row>
    <row r="945" spans="7:9" s="2" customFormat="1" ht="15" customHeight="1">
      <c r="G945" s="11"/>
      <c r="H945" s="11"/>
      <c r="I945" s="26"/>
    </row>
    <row r="946" spans="7:9" s="2" customFormat="1" ht="15" customHeight="1">
      <c r="G946" s="11"/>
      <c r="H946" s="11"/>
      <c r="I946" s="26"/>
    </row>
    <row r="947" spans="7:9" s="2" customFormat="1" ht="15" customHeight="1">
      <c r="G947" s="11"/>
      <c r="H947" s="11"/>
      <c r="I947" s="26"/>
    </row>
    <row r="948" spans="7:9" s="2" customFormat="1" ht="15" customHeight="1">
      <c r="G948" s="11"/>
      <c r="H948" s="11"/>
      <c r="I948" s="26"/>
    </row>
    <row r="949" spans="7:9" s="2" customFormat="1" ht="15" customHeight="1">
      <c r="G949" s="11"/>
      <c r="H949" s="11"/>
      <c r="I949" s="26"/>
    </row>
    <row r="950" spans="7:9" s="2" customFormat="1" ht="15" customHeight="1">
      <c r="G950" s="11"/>
      <c r="H950" s="11"/>
      <c r="I950" s="26"/>
    </row>
    <row r="951" spans="7:9" s="2" customFormat="1" ht="15" customHeight="1">
      <c r="G951" s="11"/>
      <c r="H951" s="11"/>
      <c r="I951" s="26"/>
    </row>
    <row r="952" spans="7:9" s="2" customFormat="1" ht="15" customHeight="1">
      <c r="G952" s="11"/>
      <c r="H952" s="11"/>
      <c r="I952" s="26"/>
    </row>
    <row r="953" spans="7:9" s="2" customFormat="1" ht="15" customHeight="1">
      <c r="G953" s="11"/>
      <c r="H953" s="11"/>
      <c r="I953" s="26"/>
    </row>
    <row r="954" spans="7:9" s="2" customFormat="1" ht="15" customHeight="1">
      <c r="G954" s="11"/>
      <c r="H954" s="11"/>
      <c r="I954" s="26"/>
    </row>
    <row r="955" spans="7:9" s="2" customFormat="1" ht="15" customHeight="1">
      <c r="G955" s="11"/>
      <c r="H955" s="11"/>
      <c r="I955" s="26"/>
    </row>
    <row r="956" spans="7:9" s="2" customFormat="1" ht="15" customHeight="1">
      <c r="G956" s="11"/>
      <c r="H956" s="11"/>
      <c r="I956" s="26"/>
    </row>
    <row r="957" spans="7:9" s="2" customFormat="1" ht="15" customHeight="1">
      <c r="G957" s="11"/>
      <c r="H957" s="11"/>
      <c r="I957" s="26"/>
    </row>
    <row r="958" spans="7:9" s="2" customFormat="1" ht="15" customHeight="1">
      <c r="G958" s="11"/>
      <c r="H958" s="11"/>
      <c r="I958" s="26"/>
    </row>
    <row r="959" spans="7:9" s="2" customFormat="1" ht="15" customHeight="1">
      <c r="G959" s="11"/>
      <c r="H959" s="11"/>
      <c r="I959" s="26"/>
    </row>
    <row r="960" spans="7:9" s="2" customFormat="1" ht="15" customHeight="1">
      <c r="G960" s="11"/>
      <c r="H960" s="11"/>
      <c r="I960" s="26"/>
    </row>
    <row r="961" spans="7:9" s="2" customFormat="1" ht="15" customHeight="1">
      <c r="G961" s="11"/>
      <c r="H961" s="11"/>
      <c r="I961" s="26"/>
    </row>
    <row r="962" spans="7:9" s="2" customFormat="1" ht="15" customHeight="1">
      <c r="G962" s="11"/>
      <c r="H962" s="11"/>
      <c r="I962" s="26"/>
    </row>
    <row r="963" spans="7:9" s="2" customFormat="1" ht="15" customHeight="1">
      <c r="G963" s="11"/>
      <c r="H963" s="11"/>
      <c r="I963" s="26"/>
    </row>
    <row r="964" spans="7:9" s="2" customFormat="1" ht="15" customHeight="1">
      <c r="G964" s="11"/>
      <c r="H964" s="11"/>
      <c r="I964" s="26"/>
    </row>
    <row r="965" spans="7:9" s="2" customFormat="1" ht="15" customHeight="1">
      <c r="G965" s="11"/>
      <c r="H965" s="11"/>
      <c r="I965" s="26"/>
    </row>
    <row r="966" spans="7:9" s="2" customFormat="1" ht="15" customHeight="1">
      <c r="G966" s="11"/>
      <c r="H966" s="11"/>
      <c r="I966" s="26"/>
    </row>
    <row r="967" spans="7:9" s="2" customFormat="1" ht="15" customHeight="1">
      <c r="G967" s="11"/>
      <c r="H967" s="11"/>
      <c r="I967" s="26"/>
    </row>
    <row r="968" spans="7:9" s="2" customFormat="1" ht="15" customHeight="1">
      <c r="G968" s="11"/>
      <c r="H968" s="11"/>
      <c r="I968" s="26"/>
    </row>
    <row r="969" spans="7:9" s="2" customFormat="1" ht="15" customHeight="1">
      <c r="G969" s="11"/>
      <c r="H969" s="11"/>
      <c r="I969" s="26"/>
    </row>
    <row r="970" spans="7:9" s="2" customFormat="1" ht="15" customHeight="1">
      <c r="G970" s="11"/>
      <c r="H970" s="11"/>
      <c r="I970" s="26"/>
    </row>
    <row r="971" spans="7:9" s="2" customFormat="1" ht="15" customHeight="1">
      <c r="G971" s="11"/>
      <c r="H971" s="11"/>
      <c r="I971" s="26"/>
    </row>
    <row r="972" spans="7:9" s="2" customFormat="1" ht="15" customHeight="1">
      <c r="G972" s="11"/>
      <c r="H972" s="11"/>
      <c r="I972" s="26"/>
    </row>
    <row r="973" spans="7:9" s="2" customFormat="1" ht="15" customHeight="1">
      <c r="G973" s="11"/>
      <c r="H973" s="11"/>
      <c r="I973" s="26"/>
    </row>
    <row r="974" spans="7:9" s="2" customFormat="1" ht="15" customHeight="1">
      <c r="G974" s="11"/>
      <c r="H974" s="11"/>
      <c r="I974" s="26"/>
    </row>
    <row r="975" spans="7:9" s="2" customFormat="1" ht="15" customHeight="1">
      <c r="G975" s="11"/>
      <c r="H975" s="11"/>
      <c r="I975" s="26"/>
    </row>
    <row r="976" spans="7:9" s="2" customFormat="1" ht="15" customHeight="1">
      <c r="G976" s="11"/>
      <c r="H976" s="11"/>
      <c r="I976" s="26"/>
    </row>
    <row r="977" spans="7:9" s="2" customFormat="1" ht="15" customHeight="1">
      <c r="G977" s="11"/>
      <c r="H977" s="11"/>
      <c r="I977" s="26"/>
    </row>
    <row r="978" spans="7:9" s="2" customFormat="1" ht="15" customHeight="1">
      <c r="G978" s="11"/>
      <c r="H978" s="11"/>
      <c r="I978" s="26"/>
    </row>
    <row r="979" spans="7:9" s="2" customFormat="1" ht="15" customHeight="1">
      <c r="G979" s="11"/>
      <c r="H979" s="11"/>
      <c r="I979" s="26"/>
    </row>
    <row r="980" spans="7:9" s="2" customFormat="1" ht="15" customHeight="1">
      <c r="G980" s="11"/>
      <c r="H980" s="11"/>
      <c r="I980" s="26"/>
    </row>
    <row r="981" spans="7:9" s="2" customFormat="1" ht="15" customHeight="1">
      <c r="G981" s="11"/>
      <c r="H981" s="11"/>
      <c r="I981" s="26"/>
    </row>
    <row r="982" spans="7:9" s="2" customFormat="1" ht="15" customHeight="1">
      <c r="G982" s="11"/>
      <c r="H982" s="11"/>
      <c r="I982" s="26"/>
    </row>
    <row r="983" spans="7:9" s="2" customFormat="1" ht="15" customHeight="1">
      <c r="G983" s="11"/>
      <c r="H983" s="11"/>
      <c r="I983" s="26"/>
    </row>
    <row r="984" spans="7:9" s="2" customFormat="1" ht="15" customHeight="1">
      <c r="G984" s="11"/>
      <c r="H984" s="11"/>
      <c r="I984" s="26"/>
    </row>
    <row r="985" spans="7:9" s="2" customFormat="1" ht="15" customHeight="1">
      <c r="G985" s="11"/>
      <c r="H985" s="11"/>
      <c r="I985" s="26"/>
    </row>
    <row r="986" spans="7:9" s="2" customFormat="1" ht="15" customHeight="1">
      <c r="G986" s="11"/>
      <c r="H986" s="11"/>
      <c r="I986" s="26"/>
    </row>
    <row r="987" spans="7:9" s="2" customFormat="1" ht="15" customHeight="1">
      <c r="G987" s="11"/>
      <c r="H987" s="11"/>
      <c r="I987" s="26"/>
    </row>
    <row r="988" spans="7:9" s="2" customFormat="1" ht="15" customHeight="1">
      <c r="G988" s="11"/>
      <c r="H988" s="11"/>
      <c r="I988" s="26"/>
    </row>
    <row r="989" spans="7:9" s="2" customFormat="1" ht="15" customHeight="1">
      <c r="G989" s="11"/>
      <c r="H989" s="11"/>
      <c r="I989" s="26"/>
    </row>
    <row r="990" spans="7:9" s="2" customFormat="1" ht="15" customHeight="1">
      <c r="G990" s="11"/>
      <c r="H990" s="11"/>
      <c r="I990" s="26"/>
    </row>
    <row r="991" spans="7:9" s="2" customFormat="1" ht="15" customHeight="1">
      <c r="G991" s="11"/>
      <c r="H991" s="11"/>
      <c r="I991" s="26"/>
    </row>
    <row r="992" spans="7:9" s="2" customFormat="1" ht="15" customHeight="1">
      <c r="G992" s="11"/>
      <c r="H992" s="11"/>
      <c r="I992" s="26"/>
    </row>
    <row r="993" spans="7:9" s="2" customFormat="1" ht="15" customHeight="1">
      <c r="G993" s="11"/>
      <c r="H993" s="11"/>
      <c r="I993" s="26"/>
    </row>
    <row r="994" spans="7:9" s="2" customFormat="1" ht="15" customHeight="1">
      <c r="G994" s="11"/>
      <c r="H994" s="11"/>
      <c r="I994" s="26"/>
    </row>
    <row r="995" spans="7:9" s="2" customFormat="1" ht="15" customHeight="1">
      <c r="G995" s="11"/>
      <c r="H995" s="11"/>
      <c r="I995" s="26"/>
    </row>
    <row r="996" spans="7:9" s="2" customFormat="1" ht="15" customHeight="1">
      <c r="G996" s="11"/>
      <c r="H996" s="11"/>
      <c r="I996" s="26"/>
    </row>
    <row r="997" spans="7:9" s="2" customFormat="1" ht="15" customHeight="1">
      <c r="G997" s="11"/>
      <c r="H997" s="11"/>
      <c r="I997" s="26"/>
    </row>
    <row r="998" spans="7:9" s="2" customFormat="1" ht="15" customHeight="1">
      <c r="G998" s="11"/>
      <c r="H998" s="11"/>
      <c r="I998" s="26"/>
    </row>
    <row r="999" spans="7:9" s="2" customFormat="1" ht="15" customHeight="1">
      <c r="G999" s="11"/>
      <c r="H999" s="11"/>
      <c r="I999" s="26"/>
    </row>
    <row r="1000" spans="7:9" s="2" customFormat="1" ht="15" customHeight="1">
      <c r="G1000" s="11"/>
      <c r="H1000" s="11"/>
      <c r="I1000" s="26"/>
    </row>
    <row r="1001" spans="7:9" s="2" customFormat="1" ht="15" customHeight="1">
      <c r="G1001" s="11"/>
      <c r="H1001" s="11"/>
      <c r="I1001" s="26"/>
    </row>
    <row r="1002" spans="7:9" s="2" customFormat="1" ht="15" customHeight="1">
      <c r="G1002" s="11"/>
      <c r="H1002" s="11"/>
      <c r="I1002" s="26"/>
    </row>
    <row r="1003" spans="7:9" s="2" customFormat="1" ht="15" customHeight="1">
      <c r="G1003" s="11"/>
      <c r="H1003" s="11"/>
      <c r="I1003" s="26"/>
    </row>
    <row r="1004" spans="7:9" s="2" customFormat="1" ht="15" customHeight="1">
      <c r="G1004" s="11"/>
      <c r="H1004" s="11"/>
      <c r="I1004" s="26"/>
    </row>
    <row r="1005" spans="7:9" s="2" customFormat="1" ht="15" customHeight="1">
      <c r="G1005" s="11"/>
      <c r="H1005" s="11"/>
      <c r="I1005" s="26"/>
    </row>
    <row r="1006" spans="7:9" s="2" customFormat="1" ht="15" customHeight="1">
      <c r="G1006" s="11"/>
      <c r="H1006" s="11"/>
      <c r="I1006" s="26"/>
    </row>
    <row r="1007" spans="7:9" s="2" customFormat="1" ht="15" customHeight="1">
      <c r="G1007" s="11"/>
      <c r="H1007" s="11"/>
      <c r="I1007" s="26"/>
    </row>
    <row r="1008" spans="7:9" s="2" customFormat="1" ht="15" customHeight="1">
      <c r="G1008" s="11"/>
      <c r="H1008" s="11"/>
      <c r="I1008" s="26"/>
    </row>
    <row r="1009" spans="7:9" s="2" customFormat="1" ht="15" customHeight="1">
      <c r="G1009" s="11"/>
      <c r="H1009" s="11"/>
      <c r="I1009" s="26"/>
    </row>
    <row r="1010" spans="7:9" s="2" customFormat="1" ht="15" customHeight="1">
      <c r="G1010" s="11"/>
      <c r="H1010" s="11"/>
      <c r="I1010" s="26"/>
    </row>
    <row r="1011" spans="7:9" s="2" customFormat="1" ht="15" customHeight="1">
      <c r="G1011" s="11"/>
      <c r="H1011" s="11"/>
      <c r="I1011" s="26"/>
    </row>
    <row r="1012" spans="7:9" s="2" customFormat="1" ht="15" customHeight="1">
      <c r="G1012" s="11"/>
      <c r="H1012" s="11"/>
      <c r="I1012" s="26"/>
    </row>
    <row r="1013" spans="7:9" s="2" customFormat="1" ht="15" customHeight="1">
      <c r="G1013" s="11"/>
      <c r="H1013" s="11"/>
      <c r="I1013" s="26"/>
    </row>
    <row r="1014" spans="7:9" s="2" customFormat="1" ht="15" customHeight="1">
      <c r="G1014" s="11"/>
      <c r="H1014" s="11"/>
      <c r="I1014" s="26"/>
    </row>
    <row r="1015" spans="7:9" s="2" customFormat="1" ht="15" customHeight="1">
      <c r="G1015" s="11"/>
      <c r="H1015" s="11"/>
      <c r="I1015" s="26"/>
    </row>
    <row r="1016" spans="7:9" s="2" customFormat="1" ht="15" customHeight="1">
      <c r="G1016" s="11"/>
      <c r="H1016" s="11"/>
      <c r="I1016" s="26"/>
    </row>
    <row r="1017" spans="7:9" s="2" customFormat="1" ht="15" customHeight="1">
      <c r="G1017" s="11"/>
      <c r="H1017" s="11"/>
      <c r="I1017" s="26"/>
    </row>
    <row r="1018" spans="7:9" s="2" customFormat="1" ht="15" customHeight="1">
      <c r="G1018" s="11"/>
      <c r="H1018" s="11"/>
      <c r="I1018" s="26"/>
    </row>
    <row r="1019" spans="7:9" s="2" customFormat="1" ht="15" customHeight="1">
      <c r="G1019" s="11"/>
      <c r="H1019" s="11"/>
      <c r="I1019" s="26"/>
    </row>
    <row r="1020" spans="7:9" s="2" customFormat="1" ht="15" customHeight="1">
      <c r="G1020" s="11"/>
      <c r="H1020" s="11"/>
      <c r="I1020" s="26"/>
    </row>
    <row r="1021" spans="7:9" s="2" customFormat="1" ht="15" customHeight="1">
      <c r="G1021" s="11"/>
      <c r="H1021" s="11"/>
      <c r="I1021" s="26"/>
    </row>
    <row r="1022" spans="7:9" s="2" customFormat="1" ht="15" customHeight="1">
      <c r="G1022" s="11"/>
      <c r="H1022" s="11"/>
      <c r="I1022" s="26"/>
    </row>
    <row r="1023" spans="7:9" s="2" customFormat="1" ht="15" customHeight="1">
      <c r="G1023" s="11"/>
      <c r="H1023" s="11"/>
      <c r="I1023" s="26"/>
    </row>
    <row r="1024" spans="7:9" s="2" customFormat="1" ht="15" customHeight="1">
      <c r="G1024" s="11"/>
      <c r="H1024" s="11"/>
      <c r="I1024" s="26"/>
    </row>
    <row r="1025" spans="7:9" s="2" customFormat="1" ht="15" customHeight="1">
      <c r="G1025" s="11"/>
      <c r="H1025" s="11"/>
      <c r="I1025" s="26"/>
    </row>
    <row r="1026" spans="7:9" s="2" customFormat="1" ht="15" customHeight="1">
      <c r="G1026" s="11"/>
      <c r="H1026" s="11"/>
      <c r="I1026" s="26"/>
    </row>
    <row r="1027" spans="7:9" s="2" customFormat="1" ht="15" customHeight="1">
      <c r="G1027" s="11"/>
      <c r="H1027" s="11"/>
      <c r="I1027" s="26"/>
    </row>
    <row r="1028" spans="7:9" s="2" customFormat="1" ht="15" customHeight="1">
      <c r="G1028" s="11"/>
      <c r="H1028" s="11"/>
      <c r="I1028" s="26"/>
    </row>
    <row r="1029" spans="7:9" s="2" customFormat="1" ht="15" customHeight="1">
      <c r="G1029" s="11"/>
      <c r="H1029" s="11"/>
      <c r="I1029" s="26"/>
    </row>
    <row r="1030" spans="7:9" s="2" customFormat="1" ht="15" customHeight="1">
      <c r="G1030" s="11"/>
      <c r="H1030" s="11"/>
      <c r="I1030" s="26"/>
    </row>
    <row r="1031" spans="7:9" s="2" customFormat="1" ht="15" customHeight="1">
      <c r="G1031" s="11"/>
      <c r="H1031" s="11"/>
      <c r="I1031" s="26"/>
    </row>
    <row r="1032" spans="7:9" s="2" customFormat="1" ht="15" customHeight="1">
      <c r="G1032" s="11"/>
      <c r="H1032" s="11"/>
      <c r="I1032" s="26"/>
    </row>
    <row r="1033" spans="7:9" s="2" customFormat="1" ht="15" customHeight="1">
      <c r="G1033" s="11"/>
      <c r="H1033" s="11"/>
      <c r="I1033" s="26"/>
    </row>
    <row r="1034" spans="7:9" s="2" customFormat="1" ht="15" customHeight="1">
      <c r="G1034" s="11"/>
      <c r="H1034" s="11"/>
      <c r="I1034" s="26"/>
    </row>
    <row r="1035" spans="7:9" s="2" customFormat="1" ht="15" customHeight="1">
      <c r="G1035" s="11"/>
      <c r="H1035" s="11"/>
      <c r="I1035" s="26"/>
    </row>
    <row r="1036" spans="7:9" s="2" customFormat="1" ht="15" customHeight="1">
      <c r="G1036" s="11"/>
      <c r="H1036" s="11"/>
      <c r="I1036" s="26"/>
    </row>
    <row r="1037" spans="7:9" s="2" customFormat="1" ht="15" customHeight="1">
      <c r="G1037" s="11"/>
      <c r="H1037" s="11"/>
      <c r="I1037" s="26"/>
    </row>
    <row r="1038" spans="7:9" s="2" customFormat="1" ht="15" customHeight="1">
      <c r="G1038" s="11"/>
      <c r="H1038" s="11"/>
      <c r="I1038" s="26"/>
    </row>
    <row r="1039" spans="7:9" s="2" customFormat="1" ht="15" customHeight="1">
      <c r="G1039" s="11"/>
      <c r="H1039" s="11"/>
      <c r="I1039" s="26"/>
    </row>
    <row r="1040" spans="7:9" s="2" customFormat="1" ht="15" customHeight="1">
      <c r="G1040" s="11"/>
      <c r="H1040" s="11"/>
      <c r="I1040" s="26"/>
    </row>
    <row r="1041" spans="7:9" s="2" customFormat="1" ht="15" customHeight="1">
      <c r="G1041" s="11"/>
      <c r="H1041" s="11"/>
      <c r="I1041" s="26"/>
    </row>
    <row r="1042" spans="7:9" s="2" customFormat="1" ht="15" customHeight="1">
      <c r="G1042" s="11"/>
      <c r="H1042" s="11"/>
      <c r="I1042" s="26"/>
    </row>
    <row r="1043" spans="7:9" s="2" customFormat="1" ht="15" customHeight="1">
      <c r="G1043" s="11"/>
      <c r="H1043" s="11"/>
      <c r="I1043" s="26"/>
    </row>
    <row r="1044" spans="7:9" s="2" customFormat="1" ht="15" customHeight="1">
      <c r="G1044" s="11"/>
      <c r="H1044" s="11"/>
      <c r="I1044" s="26"/>
    </row>
    <row r="1045" spans="7:9" s="2" customFormat="1" ht="15" customHeight="1">
      <c r="G1045" s="11"/>
      <c r="H1045" s="11"/>
      <c r="I1045" s="26"/>
    </row>
    <row r="1046" spans="7:9" s="2" customFormat="1" ht="15" customHeight="1">
      <c r="G1046" s="11"/>
      <c r="H1046" s="11"/>
      <c r="I1046" s="26"/>
    </row>
    <row r="1047" spans="7:9" s="2" customFormat="1" ht="15" customHeight="1">
      <c r="G1047" s="11"/>
      <c r="H1047" s="11"/>
      <c r="I1047" s="26"/>
    </row>
    <row r="1048" spans="7:9" s="2" customFormat="1" ht="15" customHeight="1">
      <c r="G1048" s="11"/>
      <c r="H1048" s="11"/>
      <c r="I1048" s="26"/>
    </row>
    <row r="1049" spans="7:9" s="2" customFormat="1" ht="15" customHeight="1">
      <c r="G1049" s="11"/>
      <c r="H1049" s="11"/>
      <c r="I1049" s="26"/>
    </row>
    <row r="1050" spans="7:9" s="2" customFormat="1" ht="15" customHeight="1">
      <c r="G1050" s="11"/>
      <c r="H1050" s="11"/>
      <c r="I1050" s="26"/>
    </row>
    <row r="1051" spans="7:9" s="2" customFormat="1" ht="15" customHeight="1">
      <c r="G1051" s="11"/>
      <c r="H1051" s="11"/>
      <c r="I1051" s="26"/>
    </row>
    <row r="1052" spans="7:9" s="2" customFormat="1" ht="15" customHeight="1">
      <c r="G1052" s="11"/>
      <c r="H1052" s="11"/>
      <c r="I1052" s="26"/>
    </row>
    <row r="1053" spans="7:9" s="2" customFormat="1" ht="15" customHeight="1">
      <c r="G1053" s="11"/>
      <c r="H1053" s="11"/>
      <c r="I1053" s="26"/>
    </row>
    <row r="1054" spans="7:9" s="2" customFormat="1" ht="15" customHeight="1">
      <c r="G1054" s="11"/>
      <c r="H1054" s="11"/>
      <c r="I1054" s="26"/>
    </row>
    <row r="1055" spans="7:9" s="2" customFormat="1" ht="15" customHeight="1">
      <c r="G1055" s="11"/>
      <c r="H1055" s="11"/>
      <c r="I1055" s="26"/>
    </row>
    <row r="1056" spans="7:9" s="2" customFormat="1" ht="15" customHeight="1">
      <c r="G1056" s="11"/>
      <c r="H1056" s="11"/>
      <c r="I1056" s="26"/>
    </row>
    <row r="1057" spans="7:9" s="2" customFormat="1" ht="15" customHeight="1">
      <c r="G1057" s="11"/>
      <c r="H1057" s="11"/>
      <c r="I1057" s="26"/>
    </row>
    <row r="1058" spans="7:9" s="2" customFormat="1" ht="15" customHeight="1">
      <c r="G1058" s="11"/>
      <c r="H1058" s="11"/>
      <c r="I1058" s="26"/>
    </row>
    <row r="1059" spans="7:9" s="2" customFormat="1" ht="15" customHeight="1">
      <c r="G1059" s="11"/>
      <c r="H1059" s="11"/>
      <c r="I1059" s="26"/>
    </row>
    <row r="1060" spans="7:9" s="2" customFormat="1" ht="15" customHeight="1">
      <c r="G1060" s="11"/>
      <c r="H1060" s="11"/>
      <c r="I1060" s="26"/>
    </row>
    <row r="1061" spans="7:9" s="2" customFormat="1" ht="15" customHeight="1">
      <c r="G1061" s="11"/>
      <c r="H1061" s="11"/>
      <c r="I1061" s="26"/>
    </row>
    <row r="1062" spans="7:9" s="2" customFormat="1" ht="15" customHeight="1">
      <c r="G1062" s="11"/>
      <c r="H1062" s="11"/>
      <c r="I1062" s="26"/>
    </row>
    <row r="1063" spans="7:9" s="2" customFormat="1" ht="15" customHeight="1">
      <c r="G1063" s="11"/>
      <c r="H1063" s="11"/>
      <c r="I1063" s="26"/>
    </row>
    <row r="1064" spans="7:9" s="2" customFormat="1" ht="15" customHeight="1">
      <c r="G1064" s="11"/>
      <c r="H1064" s="11"/>
      <c r="I1064" s="26"/>
    </row>
    <row r="1065" spans="7:9" s="2" customFormat="1" ht="15" customHeight="1">
      <c r="G1065" s="11"/>
      <c r="H1065" s="11"/>
      <c r="I1065" s="26"/>
    </row>
    <row r="1066" spans="7:9" s="2" customFormat="1" ht="15" customHeight="1">
      <c r="G1066" s="11"/>
      <c r="H1066" s="11"/>
      <c r="I1066" s="26"/>
    </row>
    <row r="1067" spans="7:9" s="2" customFormat="1" ht="15" customHeight="1">
      <c r="G1067" s="11"/>
      <c r="H1067" s="11"/>
      <c r="I1067" s="26"/>
    </row>
    <row r="1068" spans="7:9" s="2" customFormat="1" ht="15" customHeight="1">
      <c r="G1068" s="11"/>
      <c r="H1068" s="11"/>
      <c r="I1068" s="26"/>
    </row>
    <row r="1069" spans="7:9" s="2" customFormat="1" ht="15" customHeight="1">
      <c r="G1069" s="11"/>
      <c r="H1069" s="11"/>
      <c r="I1069" s="26"/>
    </row>
    <row r="1070" spans="7:9" s="2" customFormat="1" ht="15" customHeight="1">
      <c r="G1070" s="11"/>
      <c r="H1070" s="11"/>
      <c r="I1070" s="26"/>
    </row>
    <row r="1071" spans="7:9" s="2" customFormat="1" ht="15" customHeight="1">
      <c r="G1071" s="11"/>
      <c r="H1071" s="11"/>
      <c r="I1071" s="26"/>
    </row>
    <row r="1072" spans="7:9" s="2" customFormat="1" ht="15" customHeight="1">
      <c r="G1072" s="11"/>
      <c r="H1072" s="11"/>
      <c r="I1072" s="26"/>
    </row>
    <row r="1073" spans="7:9" s="2" customFormat="1" ht="15" customHeight="1">
      <c r="G1073" s="11"/>
      <c r="H1073" s="11"/>
      <c r="I1073" s="26"/>
    </row>
    <row r="1074" spans="7:9" s="2" customFormat="1" ht="15" customHeight="1">
      <c r="G1074" s="11"/>
      <c r="H1074" s="11"/>
      <c r="I1074" s="26"/>
    </row>
    <row r="1075" spans="7:9" s="2" customFormat="1" ht="15" customHeight="1">
      <c r="G1075" s="11"/>
      <c r="H1075" s="11"/>
      <c r="I1075" s="26"/>
    </row>
    <row r="1076" spans="7:9" s="2" customFormat="1" ht="15" customHeight="1">
      <c r="G1076" s="11"/>
      <c r="H1076" s="11"/>
      <c r="I1076" s="26"/>
    </row>
    <row r="1077" spans="7:9" s="2" customFormat="1" ht="15" customHeight="1">
      <c r="G1077" s="11"/>
      <c r="H1077" s="11"/>
      <c r="I1077" s="26"/>
    </row>
    <row r="1078" spans="7:9" s="2" customFormat="1" ht="15" customHeight="1">
      <c r="G1078" s="11"/>
      <c r="H1078" s="11"/>
      <c r="I1078" s="26"/>
    </row>
    <row r="1079" spans="7:9" s="2" customFormat="1" ht="15" customHeight="1">
      <c r="G1079" s="11"/>
      <c r="H1079" s="11"/>
      <c r="I1079" s="26"/>
    </row>
    <row r="1080" spans="7:9" s="2" customFormat="1" ht="15" customHeight="1">
      <c r="G1080" s="11"/>
      <c r="H1080" s="11"/>
      <c r="I1080" s="26"/>
    </row>
    <row r="1081" spans="7:9" s="2" customFormat="1" ht="15" customHeight="1">
      <c r="G1081" s="11"/>
      <c r="H1081" s="11"/>
      <c r="I1081" s="26"/>
    </row>
    <row r="1082" spans="7:9" s="2" customFormat="1" ht="15" customHeight="1">
      <c r="G1082" s="11"/>
      <c r="H1082" s="11"/>
      <c r="I1082" s="26"/>
    </row>
    <row r="1083" spans="7:9" s="2" customFormat="1" ht="15" customHeight="1">
      <c r="G1083" s="11"/>
      <c r="H1083" s="11"/>
      <c r="I1083" s="26"/>
    </row>
    <row r="1084" spans="7:9" s="2" customFormat="1" ht="15" customHeight="1">
      <c r="G1084" s="11"/>
      <c r="H1084" s="11"/>
      <c r="I1084" s="26"/>
    </row>
    <row r="1085" spans="7:9" s="2" customFormat="1" ht="15" customHeight="1">
      <c r="G1085" s="11"/>
      <c r="H1085" s="11"/>
      <c r="I1085" s="26"/>
    </row>
    <row r="1086" spans="7:9" s="2" customFormat="1" ht="15" customHeight="1">
      <c r="G1086" s="11"/>
      <c r="H1086" s="11"/>
      <c r="I1086" s="26"/>
    </row>
    <row r="1087" spans="7:9" s="2" customFormat="1" ht="15" customHeight="1">
      <c r="G1087" s="11"/>
      <c r="H1087" s="11"/>
      <c r="I1087" s="26"/>
    </row>
    <row r="1088" spans="7:9" s="2" customFormat="1" ht="15" customHeight="1">
      <c r="G1088" s="11"/>
      <c r="H1088" s="11"/>
      <c r="I1088" s="26"/>
    </row>
    <row r="1089" spans="7:9" s="2" customFormat="1" ht="15" customHeight="1">
      <c r="G1089" s="11"/>
      <c r="H1089" s="11"/>
      <c r="I1089" s="26"/>
    </row>
    <row r="1090" spans="7:9" s="2" customFormat="1" ht="15" customHeight="1">
      <c r="G1090" s="11"/>
      <c r="H1090" s="11"/>
      <c r="I1090" s="26"/>
    </row>
    <row r="1091" spans="7:9" s="2" customFormat="1" ht="15" customHeight="1">
      <c r="G1091" s="11"/>
      <c r="H1091" s="11"/>
      <c r="I1091" s="26"/>
    </row>
    <row r="1092" spans="7:9" s="2" customFormat="1" ht="15" customHeight="1">
      <c r="G1092" s="11"/>
      <c r="H1092" s="11"/>
      <c r="I1092" s="26"/>
    </row>
    <row r="1093" spans="7:9" s="2" customFormat="1" ht="15" customHeight="1">
      <c r="G1093" s="11"/>
      <c r="H1093" s="11"/>
      <c r="I1093" s="26"/>
    </row>
    <row r="1094" spans="7:9" s="2" customFormat="1" ht="15" customHeight="1">
      <c r="G1094" s="11"/>
      <c r="H1094" s="11"/>
      <c r="I1094" s="26"/>
    </row>
    <row r="1095" spans="7:9" s="2" customFormat="1" ht="15" customHeight="1">
      <c r="G1095" s="11"/>
      <c r="H1095" s="11"/>
      <c r="I1095" s="26"/>
    </row>
    <row r="1096" spans="7:9" s="2" customFormat="1" ht="15" customHeight="1">
      <c r="G1096" s="11"/>
      <c r="H1096" s="11"/>
      <c r="I1096" s="26"/>
    </row>
    <row r="1097" spans="7:9" s="2" customFormat="1" ht="15" customHeight="1">
      <c r="G1097" s="11"/>
      <c r="H1097" s="11"/>
      <c r="I1097" s="26"/>
    </row>
    <row r="1098" spans="7:9" s="2" customFormat="1" ht="15" customHeight="1">
      <c r="G1098" s="11"/>
      <c r="H1098" s="11"/>
      <c r="I1098" s="26"/>
    </row>
    <row r="1099" spans="7:9" s="2" customFormat="1" ht="15" customHeight="1">
      <c r="G1099" s="11"/>
      <c r="H1099" s="11"/>
      <c r="I1099" s="26"/>
    </row>
    <row r="1100" spans="7:9" s="2" customFormat="1" ht="15" customHeight="1">
      <c r="G1100" s="11"/>
      <c r="H1100" s="11"/>
      <c r="I1100" s="26"/>
    </row>
    <row r="1101" spans="7:9" s="2" customFormat="1" ht="15" customHeight="1">
      <c r="G1101" s="11"/>
      <c r="H1101" s="11"/>
      <c r="I1101" s="26"/>
    </row>
    <row r="1102" spans="7:9" s="2" customFormat="1" ht="15" customHeight="1">
      <c r="G1102" s="11"/>
      <c r="H1102" s="11"/>
      <c r="I1102" s="26"/>
    </row>
    <row r="1103" spans="7:9" s="2" customFormat="1" ht="15" customHeight="1">
      <c r="G1103" s="11"/>
      <c r="H1103" s="11"/>
      <c r="I1103" s="26"/>
    </row>
    <row r="1104" spans="7:9" s="2" customFormat="1" ht="15" customHeight="1">
      <c r="G1104" s="11"/>
      <c r="H1104" s="11"/>
      <c r="I1104" s="26"/>
    </row>
    <row r="1105" spans="7:9" s="2" customFormat="1" ht="15" customHeight="1">
      <c r="G1105" s="11"/>
      <c r="H1105" s="11"/>
      <c r="I1105" s="26"/>
    </row>
    <row r="1106" spans="7:9" s="2" customFormat="1" ht="15" customHeight="1">
      <c r="G1106" s="11"/>
      <c r="H1106" s="11"/>
      <c r="I1106" s="26"/>
    </row>
    <row r="1107" spans="7:9" s="2" customFormat="1" ht="15" customHeight="1">
      <c r="G1107" s="11"/>
      <c r="H1107" s="11"/>
      <c r="I1107" s="26"/>
    </row>
    <row r="1108" spans="7:9" s="2" customFormat="1" ht="15" customHeight="1">
      <c r="G1108" s="11"/>
      <c r="H1108" s="11"/>
      <c r="I1108" s="26"/>
    </row>
    <row r="1109" spans="7:9" s="2" customFormat="1" ht="15" customHeight="1">
      <c r="G1109" s="11"/>
      <c r="H1109" s="11"/>
      <c r="I1109" s="26"/>
    </row>
    <row r="1110" spans="7:9" s="2" customFormat="1" ht="15" customHeight="1">
      <c r="G1110" s="11"/>
      <c r="H1110" s="11"/>
      <c r="I1110" s="26"/>
    </row>
    <row r="1111" spans="7:9" s="2" customFormat="1" ht="15" customHeight="1">
      <c r="G1111" s="11"/>
      <c r="H1111" s="11"/>
      <c r="I1111" s="26"/>
    </row>
    <row r="1112" spans="7:9" s="2" customFormat="1" ht="15" customHeight="1">
      <c r="G1112" s="11"/>
      <c r="H1112" s="11"/>
      <c r="I1112" s="26"/>
    </row>
    <row r="1113" spans="7:9" s="2" customFormat="1" ht="15" customHeight="1">
      <c r="G1113" s="11"/>
      <c r="H1113" s="11"/>
      <c r="I1113" s="26"/>
    </row>
    <row r="1114" spans="7:9" s="2" customFormat="1" ht="15" customHeight="1">
      <c r="G1114" s="11"/>
      <c r="H1114" s="11"/>
      <c r="I1114" s="26"/>
    </row>
    <row r="1115" spans="7:9" s="2" customFormat="1" ht="15" customHeight="1">
      <c r="G1115" s="11"/>
      <c r="H1115" s="11"/>
      <c r="I1115" s="26"/>
    </row>
    <row r="1116" spans="7:9" s="2" customFormat="1" ht="15" customHeight="1">
      <c r="G1116" s="11"/>
      <c r="H1116" s="11"/>
      <c r="I1116" s="26"/>
    </row>
    <row r="1117" spans="7:9" s="2" customFormat="1" ht="15" customHeight="1">
      <c r="G1117" s="11"/>
      <c r="H1117" s="11"/>
      <c r="I1117" s="26"/>
    </row>
    <row r="1118" spans="7:9" s="2" customFormat="1" ht="15" customHeight="1">
      <c r="G1118" s="11"/>
      <c r="H1118" s="11"/>
      <c r="I1118" s="26"/>
    </row>
    <row r="1119" spans="7:9" s="2" customFormat="1" ht="15" customHeight="1">
      <c r="G1119" s="11"/>
      <c r="H1119" s="11"/>
      <c r="I1119" s="26"/>
    </row>
    <row r="1120" spans="7:9" s="2" customFormat="1" ht="15" customHeight="1">
      <c r="G1120" s="11"/>
      <c r="H1120" s="11"/>
      <c r="I1120" s="26"/>
    </row>
    <row r="1121" spans="7:9" s="2" customFormat="1" ht="15" customHeight="1">
      <c r="G1121" s="11"/>
      <c r="H1121" s="11"/>
      <c r="I1121" s="26"/>
    </row>
    <row r="1122" spans="7:9" s="2" customFormat="1" ht="15" customHeight="1">
      <c r="G1122" s="11"/>
      <c r="H1122" s="11"/>
      <c r="I1122" s="26"/>
    </row>
    <row r="1123" spans="7:9" s="2" customFormat="1" ht="15" customHeight="1">
      <c r="G1123" s="11"/>
      <c r="H1123" s="11"/>
      <c r="I1123" s="26"/>
    </row>
    <row r="1124" spans="7:9" s="2" customFormat="1" ht="15" customHeight="1">
      <c r="G1124" s="11"/>
      <c r="H1124" s="11"/>
      <c r="I1124" s="26"/>
    </row>
    <row r="1125" spans="7:9" s="2" customFormat="1" ht="15" customHeight="1">
      <c r="G1125" s="11"/>
      <c r="H1125" s="11"/>
      <c r="I1125" s="26"/>
    </row>
    <row r="1126" spans="7:9" s="2" customFormat="1" ht="15" customHeight="1">
      <c r="G1126" s="11"/>
      <c r="H1126" s="11"/>
      <c r="I1126" s="26"/>
    </row>
    <row r="1127" spans="7:9" s="2" customFormat="1" ht="15" customHeight="1">
      <c r="G1127" s="11"/>
      <c r="H1127" s="11"/>
      <c r="I1127" s="26"/>
    </row>
    <row r="1128" spans="7:9" s="2" customFormat="1" ht="15" customHeight="1">
      <c r="G1128" s="11"/>
      <c r="H1128" s="11"/>
      <c r="I1128" s="26"/>
    </row>
    <row r="1129" spans="7:9" s="2" customFormat="1" ht="15" customHeight="1">
      <c r="G1129" s="11"/>
      <c r="H1129" s="11"/>
      <c r="I1129" s="26"/>
    </row>
    <row r="1130" spans="7:9" s="2" customFormat="1" ht="15" customHeight="1">
      <c r="G1130" s="11"/>
      <c r="H1130" s="11"/>
      <c r="I1130" s="26"/>
    </row>
    <row r="1131" spans="7:9" s="2" customFormat="1" ht="15" customHeight="1">
      <c r="G1131" s="11"/>
      <c r="H1131" s="11"/>
      <c r="I1131" s="26"/>
    </row>
    <row r="1132" spans="7:9" s="2" customFormat="1" ht="15" customHeight="1">
      <c r="G1132" s="11"/>
      <c r="H1132" s="11"/>
      <c r="I1132" s="26"/>
    </row>
    <row r="1133" spans="7:9" s="2" customFormat="1" ht="15" customHeight="1">
      <c r="G1133" s="11"/>
      <c r="H1133" s="11"/>
      <c r="I1133" s="26"/>
    </row>
    <row r="1134" spans="7:9" s="2" customFormat="1" ht="15" customHeight="1">
      <c r="G1134" s="11"/>
      <c r="H1134" s="11"/>
      <c r="I1134" s="26"/>
    </row>
    <row r="1135" spans="7:9" s="2" customFormat="1" ht="15" customHeight="1">
      <c r="G1135" s="11"/>
      <c r="H1135" s="11"/>
      <c r="I1135" s="26"/>
    </row>
    <row r="1136" spans="7:9" s="2" customFormat="1" ht="15" customHeight="1">
      <c r="G1136" s="11"/>
      <c r="H1136" s="11"/>
      <c r="I1136" s="26"/>
    </row>
    <row r="1137" spans="7:9" s="2" customFormat="1" ht="15" customHeight="1">
      <c r="G1137" s="11"/>
      <c r="H1137" s="11"/>
      <c r="I1137" s="26"/>
    </row>
    <row r="1138" spans="7:9" s="2" customFormat="1" ht="15" customHeight="1">
      <c r="G1138" s="11"/>
      <c r="H1138" s="11"/>
      <c r="I1138" s="26"/>
    </row>
    <row r="1139" spans="7:9" s="2" customFormat="1" ht="15" customHeight="1">
      <c r="G1139" s="11"/>
      <c r="H1139" s="11"/>
      <c r="I1139" s="26"/>
    </row>
    <row r="1140" spans="7:9" s="2" customFormat="1" ht="15" customHeight="1">
      <c r="G1140" s="11"/>
      <c r="H1140" s="11"/>
      <c r="I1140" s="26"/>
    </row>
    <row r="1141" spans="7:9" s="2" customFormat="1" ht="15" customHeight="1">
      <c r="G1141" s="11"/>
      <c r="H1141" s="11"/>
      <c r="I1141" s="26"/>
    </row>
    <row r="1142" spans="7:9" s="2" customFormat="1" ht="15" customHeight="1">
      <c r="G1142" s="11"/>
      <c r="H1142" s="11"/>
      <c r="I1142" s="26"/>
    </row>
    <row r="1143" spans="7:9" s="2" customFormat="1" ht="15" customHeight="1">
      <c r="G1143" s="11"/>
      <c r="H1143" s="11"/>
      <c r="I1143" s="26"/>
    </row>
    <row r="1144" spans="7:9" s="2" customFormat="1" ht="15" customHeight="1">
      <c r="G1144" s="11"/>
      <c r="H1144" s="11"/>
      <c r="I1144" s="26"/>
    </row>
    <row r="1145" spans="7:9" s="2" customFormat="1" ht="15" customHeight="1">
      <c r="G1145" s="11"/>
      <c r="H1145" s="11"/>
      <c r="I1145" s="26"/>
    </row>
    <row r="1146" spans="7:9" s="2" customFormat="1" ht="15" customHeight="1">
      <c r="G1146" s="11"/>
      <c r="H1146" s="11"/>
      <c r="I1146" s="26"/>
    </row>
    <row r="1147" spans="7:9" s="2" customFormat="1" ht="15" customHeight="1">
      <c r="G1147" s="11"/>
      <c r="H1147" s="11"/>
      <c r="I1147" s="26"/>
    </row>
    <row r="1148" spans="7:9" s="2" customFormat="1" ht="15" customHeight="1">
      <c r="G1148" s="11"/>
      <c r="H1148" s="11"/>
      <c r="I1148" s="26"/>
    </row>
    <row r="1149" spans="7:9" s="2" customFormat="1" ht="15" customHeight="1">
      <c r="G1149" s="11"/>
      <c r="H1149" s="11"/>
      <c r="I1149" s="26"/>
    </row>
    <row r="1150" spans="7:9" s="2" customFormat="1" ht="15" customHeight="1">
      <c r="G1150" s="11"/>
      <c r="H1150" s="11"/>
      <c r="I1150" s="26"/>
    </row>
    <row r="1151" spans="7:9" s="2" customFormat="1" ht="15" customHeight="1">
      <c r="G1151" s="11"/>
      <c r="H1151" s="11"/>
      <c r="I1151" s="26"/>
    </row>
    <row r="1152" spans="7:9" s="2" customFormat="1" ht="15" customHeight="1">
      <c r="G1152" s="11"/>
      <c r="H1152" s="11"/>
      <c r="I1152" s="26"/>
    </row>
    <row r="1153" spans="7:9" s="2" customFormat="1" ht="15" customHeight="1">
      <c r="G1153" s="11"/>
      <c r="H1153" s="11"/>
      <c r="I1153" s="26"/>
    </row>
    <row r="1154" spans="7:9" s="2" customFormat="1" ht="15" customHeight="1">
      <c r="G1154" s="11"/>
      <c r="H1154" s="11"/>
      <c r="I1154" s="26"/>
    </row>
    <row r="1155" spans="7:9" s="2" customFormat="1" ht="15" customHeight="1">
      <c r="G1155" s="11"/>
      <c r="H1155" s="11"/>
      <c r="I1155" s="26"/>
    </row>
    <row r="1156" spans="7:9" s="2" customFormat="1" ht="15" customHeight="1">
      <c r="G1156" s="11"/>
      <c r="H1156" s="11"/>
      <c r="I1156" s="26"/>
    </row>
    <row r="1157" spans="7:9" s="2" customFormat="1" ht="15" customHeight="1">
      <c r="G1157" s="11"/>
      <c r="H1157" s="11"/>
      <c r="I1157" s="26"/>
    </row>
    <row r="1158" spans="7:9" s="2" customFormat="1" ht="15" customHeight="1">
      <c r="G1158" s="11"/>
      <c r="H1158" s="11"/>
      <c r="I1158" s="26"/>
    </row>
    <row r="1159" spans="7:9" s="2" customFormat="1" ht="15" customHeight="1">
      <c r="G1159" s="11"/>
      <c r="H1159" s="11"/>
      <c r="I1159" s="26"/>
    </row>
    <row r="1160" spans="7:9" s="2" customFormat="1" ht="15" customHeight="1">
      <c r="G1160" s="11"/>
      <c r="H1160" s="11"/>
      <c r="I1160" s="26"/>
    </row>
    <row r="1161" spans="7:9" s="2" customFormat="1" ht="15" customHeight="1">
      <c r="G1161" s="11"/>
      <c r="H1161" s="11"/>
      <c r="I1161" s="26"/>
    </row>
    <row r="1162" spans="7:9" s="2" customFormat="1" ht="15" customHeight="1">
      <c r="G1162" s="11"/>
      <c r="H1162" s="11"/>
      <c r="I1162" s="26"/>
    </row>
    <row r="1163" spans="7:9" s="2" customFormat="1" ht="15" customHeight="1">
      <c r="G1163" s="11"/>
      <c r="H1163" s="11"/>
      <c r="I1163" s="26"/>
    </row>
    <row r="1164" spans="7:9" s="2" customFormat="1" ht="15" customHeight="1">
      <c r="G1164" s="11"/>
      <c r="H1164" s="11"/>
      <c r="I1164" s="26"/>
    </row>
    <row r="1165" spans="7:9" s="2" customFormat="1" ht="15" customHeight="1">
      <c r="G1165" s="11"/>
      <c r="H1165" s="11"/>
      <c r="I1165" s="26"/>
    </row>
    <row r="1166" spans="7:9" s="2" customFormat="1" ht="15" customHeight="1">
      <c r="G1166" s="11"/>
      <c r="H1166" s="11"/>
      <c r="I1166" s="26"/>
    </row>
    <row r="1167" spans="7:9" s="2" customFormat="1" ht="15" customHeight="1">
      <c r="G1167" s="11"/>
      <c r="H1167" s="11"/>
      <c r="I1167" s="26"/>
    </row>
    <row r="1168" spans="7:9" s="2" customFormat="1" ht="15" customHeight="1">
      <c r="G1168" s="11"/>
      <c r="H1168" s="11"/>
      <c r="I1168" s="26"/>
    </row>
    <row r="1169" spans="7:9" s="2" customFormat="1" ht="15" customHeight="1">
      <c r="G1169" s="11"/>
      <c r="H1169" s="11"/>
      <c r="I1169" s="26"/>
    </row>
    <row r="1170" spans="7:9" s="2" customFormat="1" ht="15" customHeight="1">
      <c r="G1170" s="11"/>
      <c r="H1170" s="11"/>
      <c r="I1170" s="26"/>
    </row>
    <row r="1171" spans="7:9" s="2" customFormat="1" ht="15" customHeight="1">
      <c r="G1171" s="11"/>
      <c r="H1171" s="11"/>
      <c r="I1171" s="26"/>
    </row>
    <row r="1172" spans="7:9" s="2" customFormat="1" ht="15" customHeight="1">
      <c r="G1172" s="11"/>
      <c r="H1172" s="11"/>
      <c r="I1172" s="26"/>
    </row>
    <row r="1173" spans="7:9" s="2" customFormat="1" ht="15" customHeight="1">
      <c r="G1173" s="11"/>
      <c r="H1173" s="11"/>
      <c r="I1173" s="26"/>
    </row>
    <row r="1174" spans="7:9" s="2" customFormat="1" ht="15" customHeight="1">
      <c r="G1174" s="11"/>
      <c r="H1174" s="11"/>
      <c r="I1174" s="26"/>
    </row>
    <row r="1175" spans="7:9" s="2" customFormat="1" ht="15" customHeight="1">
      <c r="G1175" s="11"/>
      <c r="H1175" s="11"/>
      <c r="I1175" s="26"/>
    </row>
    <row r="1176" spans="7:9" s="2" customFormat="1" ht="15" customHeight="1">
      <c r="G1176" s="11"/>
      <c r="H1176" s="11"/>
      <c r="I1176" s="26"/>
    </row>
    <row r="1177" spans="7:9" s="2" customFormat="1" ht="15" customHeight="1">
      <c r="G1177" s="11"/>
      <c r="H1177" s="11"/>
      <c r="I1177" s="26"/>
    </row>
    <row r="1178" spans="7:9" s="2" customFormat="1" ht="15" customHeight="1">
      <c r="G1178" s="11"/>
      <c r="H1178" s="11"/>
      <c r="I1178" s="26"/>
    </row>
    <row r="1179" spans="7:9" s="2" customFormat="1" ht="15" customHeight="1">
      <c r="G1179" s="11"/>
      <c r="H1179" s="11"/>
      <c r="I1179" s="26"/>
    </row>
    <row r="1180" spans="7:9" s="2" customFormat="1" ht="15" customHeight="1">
      <c r="G1180" s="11"/>
      <c r="H1180" s="11"/>
      <c r="I1180" s="26"/>
    </row>
    <row r="1181" spans="7:9" s="2" customFormat="1" ht="15" customHeight="1">
      <c r="G1181" s="11"/>
      <c r="H1181" s="11"/>
      <c r="I1181" s="26"/>
    </row>
    <row r="1182" spans="7:9" s="2" customFormat="1" ht="15" customHeight="1">
      <c r="G1182" s="11"/>
      <c r="H1182" s="11"/>
      <c r="I1182" s="26"/>
    </row>
    <row r="1183" spans="7:9" s="2" customFormat="1" ht="15" customHeight="1">
      <c r="G1183" s="11"/>
      <c r="H1183" s="11"/>
      <c r="I1183" s="26"/>
    </row>
    <row r="1184" spans="7:9" s="2" customFormat="1" ht="15" customHeight="1">
      <c r="G1184" s="11"/>
      <c r="H1184" s="11"/>
      <c r="I1184" s="26"/>
    </row>
    <row r="1185" spans="7:9" s="2" customFormat="1" ht="15" customHeight="1">
      <c r="G1185" s="11"/>
      <c r="H1185" s="11"/>
      <c r="I1185" s="26"/>
    </row>
    <row r="1186" spans="7:9" s="2" customFormat="1" ht="15" customHeight="1">
      <c r="G1186" s="11"/>
      <c r="H1186" s="11"/>
      <c r="I1186" s="26"/>
    </row>
    <row r="1187" spans="7:9" s="2" customFormat="1" ht="15" customHeight="1">
      <c r="G1187" s="11"/>
      <c r="H1187" s="11"/>
      <c r="I1187" s="26"/>
    </row>
    <row r="1188" spans="7:9" s="2" customFormat="1" ht="15" customHeight="1">
      <c r="G1188" s="11"/>
      <c r="H1188" s="11"/>
      <c r="I1188" s="26"/>
    </row>
    <row r="1189" spans="7:9" s="2" customFormat="1" ht="15" customHeight="1">
      <c r="G1189" s="11"/>
      <c r="H1189" s="11"/>
      <c r="I1189" s="26"/>
    </row>
    <row r="1190" spans="7:9" s="2" customFormat="1" ht="15" customHeight="1">
      <c r="G1190" s="11"/>
      <c r="H1190" s="11"/>
      <c r="I1190" s="26"/>
    </row>
    <row r="1191" spans="7:9" s="2" customFormat="1" ht="15" customHeight="1">
      <c r="G1191" s="11"/>
      <c r="H1191" s="11"/>
      <c r="I1191" s="26"/>
    </row>
    <row r="1192" spans="7:9" s="2" customFormat="1" ht="15" customHeight="1">
      <c r="G1192" s="11"/>
      <c r="H1192" s="11"/>
      <c r="I1192" s="26"/>
    </row>
    <row r="1193" spans="7:9" s="2" customFormat="1" ht="15" customHeight="1">
      <c r="G1193" s="11"/>
      <c r="H1193" s="11"/>
      <c r="I1193" s="26"/>
    </row>
    <row r="1194" spans="7:9" s="2" customFormat="1" ht="15" customHeight="1">
      <c r="G1194" s="11"/>
      <c r="H1194" s="11"/>
      <c r="I1194" s="26"/>
    </row>
    <row r="1195" spans="7:9" s="2" customFormat="1" ht="15" customHeight="1">
      <c r="G1195" s="11"/>
      <c r="H1195" s="11"/>
      <c r="I1195" s="26"/>
    </row>
    <row r="1196" spans="7:9" s="2" customFormat="1" ht="15" customHeight="1">
      <c r="G1196" s="11"/>
      <c r="H1196" s="11"/>
      <c r="I1196" s="26"/>
    </row>
    <row r="1197" spans="7:9" s="2" customFormat="1" ht="15" customHeight="1">
      <c r="G1197" s="11"/>
      <c r="H1197" s="11"/>
      <c r="I1197" s="26"/>
    </row>
    <row r="1198" spans="7:9" s="2" customFormat="1" ht="15" customHeight="1">
      <c r="G1198" s="11"/>
      <c r="H1198" s="11"/>
      <c r="I1198" s="26"/>
    </row>
    <row r="1199" spans="7:9" s="2" customFormat="1" ht="15" customHeight="1">
      <c r="G1199" s="11"/>
      <c r="H1199" s="11"/>
      <c r="I1199" s="26"/>
    </row>
    <row r="1200" spans="7:9" s="2" customFormat="1" ht="15" customHeight="1">
      <c r="G1200" s="11"/>
      <c r="H1200" s="11"/>
      <c r="I1200" s="26"/>
    </row>
    <row r="1201" spans="7:9" s="2" customFormat="1" ht="15" customHeight="1">
      <c r="G1201" s="11"/>
      <c r="H1201" s="11"/>
      <c r="I1201" s="26"/>
    </row>
    <row r="1202" spans="7:9" s="2" customFormat="1" ht="15" customHeight="1">
      <c r="G1202" s="11"/>
      <c r="H1202" s="11"/>
      <c r="I1202" s="26"/>
    </row>
    <row r="1203" spans="7:9" s="2" customFormat="1" ht="15" customHeight="1">
      <c r="G1203" s="11"/>
      <c r="H1203" s="11"/>
      <c r="I1203" s="26"/>
    </row>
    <row r="1204" spans="7:9" s="2" customFormat="1" ht="15" customHeight="1">
      <c r="G1204" s="11"/>
      <c r="H1204" s="11"/>
      <c r="I1204" s="26"/>
    </row>
    <row r="1205" spans="7:9" s="2" customFormat="1" ht="15" customHeight="1">
      <c r="G1205" s="11"/>
      <c r="H1205" s="11"/>
      <c r="I1205" s="26"/>
    </row>
    <row r="1206" spans="7:9" s="2" customFormat="1" ht="15" customHeight="1">
      <c r="G1206" s="11"/>
      <c r="H1206" s="11"/>
      <c r="I1206" s="26"/>
    </row>
    <row r="1207" spans="7:9" s="2" customFormat="1" ht="15" customHeight="1">
      <c r="G1207" s="11"/>
      <c r="H1207" s="11"/>
      <c r="I1207" s="26"/>
    </row>
    <row r="1208" spans="7:9" s="2" customFormat="1" ht="15" customHeight="1">
      <c r="G1208" s="11"/>
      <c r="H1208" s="11"/>
      <c r="I1208" s="26"/>
    </row>
    <row r="1209" spans="7:9" s="2" customFormat="1" ht="15" customHeight="1">
      <c r="G1209" s="11"/>
      <c r="H1209" s="11"/>
      <c r="I1209" s="26"/>
    </row>
    <row r="1210" spans="7:9" s="2" customFormat="1" ht="15" customHeight="1">
      <c r="G1210" s="11"/>
      <c r="H1210" s="11"/>
      <c r="I1210" s="26"/>
    </row>
    <row r="1211" spans="7:9" s="2" customFormat="1" ht="15" customHeight="1">
      <c r="G1211" s="11"/>
      <c r="H1211" s="11"/>
      <c r="I1211" s="26"/>
    </row>
    <row r="1212" spans="7:9" s="2" customFormat="1" ht="15" customHeight="1">
      <c r="G1212" s="11"/>
      <c r="H1212" s="11"/>
      <c r="I1212" s="26"/>
    </row>
    <row r="1213" spans="7:9" s="2" customFormat="1" ht="15" customHeight="1">
      <c r="G1213" s="11"/>
      <c r="H1213" s="11"/>
      <c r="I1213" s="26"/>
    </row>
    <row r="1214" spans="7:9" s="2" customFormat="1" ht="15" customHeight="1">
      <c r="G1214" s="11"/>
      <c r="H1214" s="11"/>
      <c r="I1214" s="26"/>
    </row>
    <row r="1215" spans="7:9" s="2" customFormat="1" ht="15" customHeight="1">
      <c r="G1215" s="11"/>
      <c r="H1215" s="11"/>
      <c r="I1215" s="26"/>
    </row>
    <row r="1216" spans="7:9" s="2" customFormat="1" ht="15" customHeight="1">
      <c r="G1216" s="11"/>
      <c r="H1216" s="11"/>
      <c r="I1216" s="26"/>
    </row>
    <row r="1217" spans="7:9" s="2" customFormat="1" ht="15" customHeight="1">
      <c r="G1217" s="11"/>
      <c r="H1217" s="11"/>
      <c r="I1217" s="26"/>
    </row>
    <row r="1218" spans="7:9" s="2" customFormat="1" ht="15" customHeight="1">
      <c r="G1218" s="11"/>
      <c r="H1218" s="11"/>
      <c r="I1218" s="26"/>
    </row>
    <row r="1219" spans="7:9" s="2" customFormat="1" ht="15" customHeight="1">
      <c r="G1219" s="11"/>
      <c r="H1219" s="11"/>
      <c r="I1219" s="26"/>
    </row>
    <row r="1220" spans="7:9" s="2" customFormat="1" ht="15" customHeight="1">
      <c r="G1220" s="11"/>
      <c r="H1220" s="11"/>
      <c r="I1220" s="26"/>
    </row>
    <row r="1221" spans="7:9" s="2" customFormat="1" ht="15" customHeight="1">
      <c r="G1221" s="11"/>
      <c r="H1221" s="11"/>
      <c r="I1221" s="26"/>
    </row>
    <row r="1222" spans="7:9" s="2" customFormat="1" ht="15" customHeight="1">
      <c r="G1222" s="11"/>
      <c r="H1222" s="11"/>
      <c r="I1222" s="26"/>
    </row>
    <row r="1223" spans="7:9" s="2" customFormat="1" ht="15" customHeight="1">
      <c r="G1223" s="11"/>
      <c r="H1223" s="11"/>
      <c r="I1223" s="26"/>
    </row>
    <row r="1224" spans="7:9" s="2" customFormat="1" ht="15" customHeight="1">
      <c r="G1224" s="11"/>
      <c r="H1224" s="11"/>
      <c r="I1224" s="26"/>
    </row>
    <row r="1225" spans="7:9" s="2" customFormat="1" ht="15" customHeight="1">
      <c r="G1225" s="11"/>
      <c r="H1225" s="11"/>
      <c r="I1225" s="26"/>
    </row>
    <row r="1226" spans="7:9" s="2" customFormat="1" ht="15" customHeight="1">
      <c r="G1226" s="11"/>
      <c r="H1226" s="11"/>
      <c r="I1226" s="26"/>
    </row>
    <row r="1227" spans="7:9" s="2" customFormat="1" ht="15" customHeight="1">
      <c r="G1227" s="11"/>
      <c r="H1227" s="11"/>
      <c r="I1227" s="26"/>
    </row>
    <row r="1228" spans="7:9" s="2" customFormat="1" ht="15" customHeight="1">
      <c r="G1228" s="11"/>
      <c r="H1228" s="11"/>
      <c r="I1228" s="26"/>
    </row>
    <row r="1229" spans="7:9" s="2" customFormat="1" ht="15" customHeight="1">
      <c r="G1229" s="11"/>
      <c r="H1229" s="11"/>
      <c r="I1229" s="26"/>
    </row>
    <row r="1230" spans="7:9" s="2" customFormat="1" ht="15" customHeight="1">
      <c r="G1230" s="11"/>
      <c r="H1230" s="11"/>
      <c r="I1230" s="26"/>
    </row>
    <row r="1231" spans="7:9" s="2" customFormat="1" ht="15" customHeight="1">
      <c r="G1231" s="11"/>
      <c r="H1231" s="11"/>
      <c r="I1231" s="26"/>
    </row>
    <row r="1232" spans="7:9" s="2" customFormat="1" ht="15" customHeight="1">
      <c r="G1232" s="11"/>
      <c r="H1232" s="11"/>
      <c r="I1232" s="26"/>
    </row>
    <row r="1233" spans="7:9" s="2" customFormat="1" ht="15" customHeight="1">
      <c r="G1233" s="11"/>
      <c r="H1233" s="11"/>
      <c r="I1233" s="26"/>
    </row>
    <row r="1234" spans="7:9" s="2" customFormat="1" ht="15" customHeight="1">
      <c r="G1234" s="11"/>
      <c r="H1234" s="11"/>
      <c r="I1234" s="26"/>
    </row>
    <row r="1235" spans="7:9" s="2" customFormat="1" ht="15" customHeight="1">
      <c r="G1235" s="11"/>
      <c r="H1235" s="11"/>
      <c r="I1235" s="26"/>
    </row>
    <row r="1236" spans="7:9" s="2" customFormat="1" ht="15" customHeight="1">
      <c r="G1236" s="11"/>
      <c r="H1236" s="11"/>
      <c r="I1236" s="26"/>
    </row>
    <row r="1237" spans="7:9" s="2" customFormat="1" ht="15" customHeight="1">
      <c r="G1237" s="11"/>
      <c r="H1237" s="11"/>
      <c r="I1237" s="26"/>
    </row>
    <row r="1238" spans="7:9" s="2" customFormat="1" ht="15" customHeight="1">
      <c r="G1238" s="11"/>
      <c r="H1238" s="11"/>
      <c r="I1238" s="26"/>
    </row>
    <row r="1239" spans="7:9" s="2" customFormat="1" ht="15" customHeight="1">
      <c r="G1239" s="11"/>
      <c r="H1239" s="11"/>
      <c r="I1239" s="26"/>
    </row>
    <row r="1240" spans="7:9" s="2" customFormat="1" ht="15" customHeight="1">
      <c r="G1240" s="11"/>
      <c r="H1240" s="11"/>
      <c r="I1240" s="26"/>
    </row>
    <row r="1241" spans="7:9" s="2" customFormat="1" ht="15" customHeight="1">
      <c r="G1241" s="11"/>
      <c r="H1241" s="11"/>
      <c r="I1241" s="26"/>
    </row>
    <row r="1242" spans="7:9" s="2" customFormat="1" ht="15" customHeight="1">
      <c r="G1242" s="11"/>
      <c r="H1242" s="11"/>
      <c r="I1242" s="26"/>
    </row>
    <row r="1243" spans="7:9" s="2" customFormat="1" ht="15" customHeight="1">
      <c r="G1243" s="11"/>
      <c r="H1243" s="11"/>
      <c r="I1243" s="26"/>
    </row>
    <row r="1244" spans="7:9" s="2" customFormat="1" ht="15" customHeight="1">
      <c r="G1244" s="11"/>
      <c r="H1244" s="11"/>
      <c r="I1244" s="26"/>
    </row>
    <row r="1245" spans="7:9" s="2" customFormat="1" ht="15" customHeight="1">
      <c r="G1245" s="11"/>
      <c r="H1245" s="11"/>
      <c r="I1245" s="26"/>
    </row>
    <row r="1246" spans="7:9" s="2" customFormat="1" ht="15" customHeight="1">
      <c r="G1246" s="11"/>
      <c r="H1246" s="11"/>
      <c r="I1246" s="26"/>
    </row>
    <row r="1247" spans="7:9" s="2" customFormat="1" ht="15" customHeight="1">
      <c r="G1247" s="11"/>
      <c r="H1247" s="11"/>
      <c r="I1247" s="26"/>
    </row>
    <row r="1248" spans="7:9" s="2" customFormat="1" ht="15" customHeight="1">
      <c r="G1248" s="11"/>
      <c r="H1248" s="11"/>
      <c r="I1248" s="26"/>
    </row>
    <row r="1249" spans="7:9" s="2" customFormat="1" ht="15" customHeight="1">
      <c r="G1249" s="11"/>
      <c r="H1249" s="11"/>
      <c r="I1249" s="26"/>
    </row>
    <row r="1250" spans="7:9" s="2" customFormat="1" ht="15" customHeight="1">
      <c r="G1250" s="11"/>
      <c r="H1250" s="11"/>
      <c r="I1250" s="26"/>
    </row>
    <row r="1251" spans="7:9" s="2" customFormat="1" ht="15" customHeight="1">
      <c r="G1251" s="11"/>
      <c r="H1251" s="11"/>
      <c r="I1251" s="26"/>
    </row>
    <row r="1252" spans="7:9" s="2" customFormat="1" ht="15" customHeight="1">
      <c r="G1252" s="11"/>
      <c r="H1252" s="11"/>
      <c r="I1252" s="26"/>
    </row>
    <row r="1253" spans="7:9" s="2" customFormat="1" ht="15" customHeight="1">
      <c r="G1253" s="11"/>
      <c r="H1253" s="11"/>
      <c r="I1253" s="26"/>
    </row>
    <row r="1254" spans="7:9" s="2" customFormat="1" ht="15" customHeight="1">
      <c r="G1254" s="11"/>
      <c r="H1254" s="11"/>
      <c r="I1254" s="26"/>
    </row>
    <row r="1255" spans="7:9" s="2" customFormat="1" ht="15" customHeight="1">
      <c r="G1255" s="11"/>
      <c r="H1255" s="11"/>
      <c r="I1255" s="26"/>
    </row>
    <row r="1256" spans="7:9" s="2" customFormat="1" ht="15" customHeight="1">
      <c r="G1256" s="11"/>
      <c r="H1256" s="11"/>
      <c r="I1256" s="26"/>
    </row>
    <row r="1257" spans="7:9" s="2" customFormat="1" ht="15" customHeight="1">
      <c r="G1257" s="11"/>
      <c r="H1257" s="11"/>
      <c r="I1257" s="26"/>
    </row>
    <row r="1258" spans="7:9" s="2" customFormat="1" ht="15" customHeight="1">
      <c r="G1258" s="11"/>
      <c r="H1258" s="11"/>
      <c r="I1258" s="26"/>
    </row>
    <row r="1259" spans="7:9" s="2" customFormat="1" ht="15" customHeight="1">
      <c r="G1259" s="11"/>
      <c r="H1259" s="11"/>
      <c r="I1259" s="26"/>
    </row>
    <row r="1260" spans="7:9" s="2" customFormat="1" ht="15" customHeight="1">
      <c r="G1260" s="11"/>
      <c r="H1260" s="11"/>
      <c r="I1260" s="26"/>
    </row>
    <row r="1261" spans="7:9" s="2" customFormat="1" ht="15" customHeight="1">
      <c r="G1261" s="11"/>
      <c r="H1261" s="11"/>
      <c r="I1261" s="26"/>
    </row>
    <row r="1262" spans="7:9" s="2" customFormat="1" ht="15" customHeight="1">
      <c r="G1262" s="11"/>
      <c r="H1262" s="11"/>
      <c r="I1262" s="26"/>
    </row>
    <row r="1263" spans="7:9" s="2" customFormat="1" ht="15" customHeight="1">
      <c r="G1263" s="11"/>
      <c r="H1263" s="11"/>
      <c r="I1263" s="26"/>
    </row>
    <row r="1264" spans="7:9" s="2" customFormat="1" ht="15" customHeight="1">
      <c r="G1264" s="11"/>
      <c r="H1264" s="11"/>
      <c r="I1264" s="26"/>
    </row>
    <row r="1265" spans="7:9" s="2" customFormat="1" ht="15" customHeight="1">
      <c r="G1265" s="11"/>
      <c r="H1265" s="11"/>
      <c r="I1265" s="26"/>
    </row>
    <row r="1266" spans="7:9" s="2" customFormat="1" ht="15" customHeight="1">
      <c r="G1266" s="11"/>
      <c r="H1266" s="11"/>
      <c r="I1266" s="26"/>
    </row>
    <row r="1267" spans="7:9" s="2" customFormat="1" ht="15" customHeight="1">
      <c r="G1267" s="11"/>
      <c r="H1267" s="11"/>
      <c r="I1267" s="26"/>
    </row>
    <row r="1268" spans="7:9" s="2" customFormat="1" ht="15" customHeight="1">
      <c r="G1268" s="11"/>
      <c r="H1268" s="11"/>
      <c r="I1268" s="26"/>
    </row>
    <row r="1269" spans="7:9" s="2" customFormat="1" ht="15" customHeight="1">
      <c r="G1269" s="11"/>
      <c r="H1269" s="11"/>
      <c r="I1269" s="26"/>
    </row>
    <row r="1270" spans="7:9" s="2" customFormat="1" ht="15" customHeight="1">
      <c r="G1270" s="11"/>
      <c r="H1270" s="11"/>
      <c r="I1270" s="26"/>
    </row>
    <row r="1271" spans="7:9" s="2" customFormat="1" ht="15" customHeight="1">
      <c r="G1271" s="11"/>
      <c r="H1271" s="11"/>
      <c r="I1271" s="26"/>
    </row>
    <row r="1272" spans="7:9" s="2" customFormat="1" ht="15" customHeight="1">
      <c r="G1272" s="11"/>
      <c r="H1272" s="11"/>
      <c r="I1272" s="26"/>
    </row>
    <row r="1273" spans="7:9" s="2" customFormat="1" ht="15" customHeight="1">
      <c r="G1273" s="11"/>
      <c r="H1273" s="11"/>
      <c r="I1273" s="26"/>
    </row>
    <row r="1274" spans="7:9" s="2" customFormat="1" ht="15" customHeight="1">
      <c r="G1274" s="11"/>
      <c r="H1274" s="11"/>
      <c r="I1274" s="26"/>
    </row>
    <row r="1275" spans="7:9" s="2" customFormat="1" ht="15" customHeight="1">
      <c r="G1275" s="11"/>
      <c r="H1275" s="11"/>
      <c r="I1275" s="26"/>
    </row>
    <row r="1276" spans="7:9" s="2" customFormat="1" ht="15" customHeight="1">
      <c r="G1276" s="11"/>
      <c r="H1276" s="11"/>
      <c r="I1276" s="26"/>
    </row>
    <row r="1277" spans="7:9" s="2" customFormat="1" ht="15" customHeight="1">
      <c r="G1277" s="11"/>
      <c r="H1277" s="11"/>
      <c r="I1277" s="26"/>
    </row>
    <row r="1278" spans="7:9" s="2" customFormat="1" ht="15" customHeight="1">
      <c r="G1278" s="11"/>
      <c r="H1278" s="11"/>
      <c r="I1278" s="26"/>
    </row>
    <row r="1279" spans="7:9" s="2" customFormat="1" ht="15" customHeight="1">
      <c r="G1279" s="11"/>
      <c r="H1279" s="11"/>
      <c r="I1279" s="26"/>
    </row>
    <row r="1280" spans="7:9" s="2" customFormat="1" ht="15" customHeight="1">
      <c r="G1280" s="11"/>
      <c r="H1280" s="11"/>
      <c r="I1280" s="26"/>
    </row>
    <row r="1281" spans="7:9" s="2" customFormat="1" ht="15" customHeight="1">
      <c r="G1281" s="11"/>
      <c r="H1281" s="11"/>
      <c r="I1281" s="26"/>
    </row>
    <row r="1282" spans="7:9" s="2" customFormat="1" ht="15" customHeight="1">
      <c r="G1282" s="11"/>
      <c r="H1282" s="11"/>
      <c r="I1282" s="26"/>
    </row>
    <row r="1283" spans="7:9" s="2" customFormat="1" ht="15" customHeight="1">
      <c r="G1283" s="11"/>
      <c r="H1283" s="11"/>
      <c r="I1283" s="26"/>
    </row>
    <row r="1284" spans="7:9" s="2" customFormat="1" ht="15" customHeight="1">
      <c r="G1284" s="11"/>
      <c r="H1284" s="11"/>
      <c r="I1284" s="26"/>
    </row>
    <row r="1285" spans="7:9" s="2" customFormat="1" ht="15" customHeight="1">
      <c r="G1285" s="11"/>
      <c r="H1285" s="11"/>
      <c r="I1285" s="26"/>
    </row>
    <row r="1286" spans="7:9" s="2" customFormat="1" ht="15" customHeight="1">
      <c r="G1286" s="11"/>
      <c r="H1286" s="11"/>
      <c r="I1286" s="26"/>
    </row>
    <row r="1287" spans="7:9" s="2" customFormat="1" ht="15" customHeight="1">
      <c r="G1287" s="11"/>
      <c r="H1287" s="11"/>
      <c r="I1287" s="26"/>
    </row>
    <row r="1288" spans="7:9" s="2" customFormat="1" ht="15" customHeight="1">
      <c r="G1288" s="11"/>
      <c r="H1288" s="11"/>
      <c r="I1288" s="26"/>
    </row>
    <row r="1289" spans="7:9" s="2" customFormat="1" ht="15" customHeight="1">
      <c r="G1289" s="11"/>
      <c r="H1289" s="11"/>
      <c r="I1289" s="26"/>
    </row>
    <row r="1290" spans="7:9" s="2" customFormat="1" ht="15" customHeight="1">
      <c r="G1290" s="11"/>
      <c r="H1290" s="11"/>
      <c r="I1290" s="26"/>
    </row>
    <row r="1291" spans="7:9" s="2" customFormat="1" ht="15" customHeight="1">
      <c r="G1291" s="11"/>
      <c r="H1291" s="11"/>
      <c r="I1291" s="26"/>
    </row>
    <row r="1292" spans="7:9" s="2" customFormat="1" ht="15" customHeight="1">
      <c r="G1292" s="11"/>
      <c r="H1292" s="11"/>
      <c r="I1292" s="26"/>
    </row>
    <row r="1293" spans="7:9" s="2" customFormat="1" ht="15" customHeight="1">
      <c r="G1293" s="11"/>
      <c r="H1293" s="11"/>
      <c r="I1293" s="26"/>
    </row>
    <row r="1294" spans="7:9" s="2" customFormat="1" ht="15" customHeight="1">
      <c r="G1294" s="11"/>
      <c r="H1294" s="11"/>
      <c r="I1294" s="26"/>
    </row>
    <row r="1295" spans="7:9" s="2" customFormat="1" ht="15" customHeight="1">
      <c r="G1295" s="11"/>
      <c r="H1295" s="11"/>
      <c r="I1295" s="26"/>
    </row>
    <row r="1296" spans="7:9" s="2" customFormat="1" ht="15" customHeight="1">
      <c r="G1296" s="11"/>
      <c r="H1296" s="11"/>
      <c r="I1296" s="26"/>
    </row>
    <row r="1297" spans="7:9" s="2" customFormat="1" ht="15" customHeight="1">
      <c r="G1297" s="11"/>
      <c r="H1297" s="11"/>
      <c r="I1297" s="26"/>
    </row>
    <row r="1298" spans="7:9" s="2" customFormat="1" ht="15" customHeight="1">
      <c r="G1298" s="11"/>
      <c r="H1298" s="11"/>
      <c r="I1298" s="26"/>
    </row>
    <row r="1299" spans="7:9" s="2" customFormat="1" ht="15" customHeight="1">
      <c r="G1299" s="11"/>
      <c r="H1299" s="11"/>
      <c r="I1299" s="26"/>
    </row>
    <row r="1300" spans="7:9" s="2" customFormat="1" ht="15" customHeight="1">
      <c r="G1300" s="11"/>
      <c r="H1300" s="11"/>
      <c r="I1300" s="26"/>
    </row>
    <row r="1301" spans="7:9" s="2" customFormat="1" ht="15" customHeight="1">
      <c r="G1301" s="11"/>
      <c r="H1301" s="11"/>
      <c r="I1301" s="26"/>
    </row>
    <row r="1302" spans="7:9" s="2" customFormat="1" ht="15" customHeight="1">
      <c r="G1302" s="11"/>
      <c r="H1302" s="11"/>
      <c r="I1302" s="26"/>
    </row>
    <row r="1303" spans="7:9" s="2" customFormat="1" ht="15" customHeight="1">
      <c r="G1303" s="11"/>
      <c r="H1303" s="11"/>
      <c r="I1303" s="26"/>
    </row>
    <row r="1304" spans="7:9" s="2" customFormat="1" ht="15" customHeight="1">
      <c r="G1304" s="11"/>
      <c r="H1304" s="11"/>
      <c r="I1304" s="26"/>
    </row>
    <row r="1305" spans="7:9" s="2" customFormat="1" ht="15" customHeight="1">
      <c r="G1305" s="11"/>
      <c r="H1305" s="11"/>
      <c r="I1305" s="26"/>
    </row>
    <row r="1306" spans="7:9" s="2" customFormat="1" ht="15" customHeight="1">
      <c r="G1306" s="11"/>
      <c r="H1306" s="11"/>
      <c r="I1306" s="26"/>
    </row>
    <row r="1307" spans="7:9" s="2" customFormat="1" ht="15" customHeight="1">
      <c r="G1307" s="11"/>
      <c r="H1307" s="11"/>
      <c r="I1307" s="26"/>
    </row>
    <row r="1308" spans="7:9" s="2" customFormat="1" ht="15" customHeight="1">
      <c r="G1308" s="11"/>
      <c r="H1308" s="11"/>
      <c r="I1308" s="26"/>
    </row>
    <row r="1309" spans="7:9" s="2" customFormat="1" ht="15" customHeight="1">
      <c r="G1309" s="11"/>
      <c r="H1309" s="11"/>
      <c r="I1309" s="26"/>
    </row>
    <row r="1310" spans="7:9" s="2" customFormat="1" ht="15" customHeight="1">
      <c r="G1310" s="11"/>
      <c r="H1310" s="11"/>
      <c r="I1310" s="26"/>
    </row>
    <row r="1311" spans="7:9" s="2" customFormat="1" ht="15" customHeight="1">
      <c r="G1311" s="11"/>
      <c r="H1311" s="11"/>
      <c r="I1311" s="26"/>
    </row>
    <row r="1312" spans="7:9" s="2" customFormat="1" ht="15" customHeight="1">
      <c r="G1312" s="11"/>
      <c r="H1312" s="11"/>
      <c r="I1312" s="26"/>
    </row>
    <row r="1313" spans="7:9" s="2" customFormat="1" ht="15" customHeight="1">
      <c r="G1313" s="11"/>
      <c r="H1313" s="11"/>
      <c r="I1313" s="26"/>
    </row>
    <row r="1314" spans="7:9" s="2" customFormat="1" ht="15" customHeight="1">
      <c r="G1314" s="11"/>
      <c r="H1314" s="11"/>
      <c r="I1314" s="26"/>
    </row>
    <row r="1315" spans="7:9" s="2" customFormat="1" ht="15" customHeight="1">
      <c r="G1315" s="11"/>
      <c r="H1315" s="11"/>
      <c r="I1315" s="26"/>
    </row>
    <row r="1316" spans="7:9" s="2" customFormat="1" ht="15" customHeight="1">
      <c r="G1316" s="11"/>
      <c r="H1316" s="11"/>
      <c r="I1316" s="26"/>
    </row>
    <row r="1317" spans="7:9" s="2" customFormat="1" ht="15" customHeight="1">
      <c r="G1317" s="11"/>
      <c r="H1317" s="11"/>
      <c r="I1317" s="26"/>
    </row>
    <row r="1318" spans="7:9" s="2" customFormat="1" ht="15" customHeight="1">
      <c r="G1318" s="11"/>
      <c r="H1318" s="11"/>
      <c r="I1318" s="26"/>
    </row>
    <row r="1319" spans="7:9" s="2" customFormat="1" ht="15" customHeight="1">
      <c r="G1319" s="11"/>
      <c r="H1319" s="11"/>
      <c r="I1319" s="26"/>
    </row>
    <row r="1320" spans="7:9" s="2" customFormat="1" ht="15" customHeight="1">
      <c r="G1320" s="11"/>
      <c r="H1320" s="11"/>
      <c r="I1320" s="26"/>
    </row>
    <row r="1321" spans="7:9" s="2" customFormat="1" ht="15" customHeight="1">
      <c r="G1321" s="11"/>
      <c r="H1321" s="11"/>
      <c r="I1321" s="26"/>
    </row>
    <row r="1322" spans="7:9" s="2" customFormat="1" ht="15" customHeight="1">
      <c r="G1322" s="11"/>
      <c r="H1322" s="11"/>
      <c r="I1322" s="26"/>
    </row>
    <row r="1323" spans="7:9" s="2" customFormat="1" ht="15" customHeight="1">
      <c r="G1323" s="11"/>
      <c r="H1323" s="11"/>
      <c r="I1323" s="26"/>
    </row>
    <row r="1324" spans="7:9" s="2" customFormat="1" ht="15" customHeight="1">
      <c r="G1324" s="11"/>
      <c r="H1324" s="11"/>
      <c r="I1324" s="26"/>
    </row>
    <row r="1325" spans="7:9" s="2" customFormat="1" ht="15" customHeight="1">
      <c r="G1325" s="11"/>
      <c r="H1325" s="11"/>
      <c r="I1325" s="26"/>
    </row>
    <row r="1326" spans="7:9" s="2" customFormat="1" ht="15" customHeight="1">
      <c r="G1326" s="11"/>
      <c r="H1326" s="11"/>
      <c r="I1326" s="26"/>
    </row>
    <row r="1327" spans="7:9" s="2" customFormat="1" ht="15" customHeight="1">
      <c r="G1327" s="11"/>
      <c r="H1327" s="11"/>
      <c r="I1327" s="26"/>
    </row>
    <row r="1328" spans="7:9" s="2" customFormat="1" ht="15" customHeight="1">
      <c r="G1328" s="11"/>
      <c r="H1328" s="11"/>
      <c r="I1328" s="26"/>
    </row>
    <row r="1329" spans="7:9" s="2" customFormat="1" ht="15" customHeight="1">
      <c r="G1329" s="11"/>
      <c r="H1329" s="11"/>
      <c r="I1329" s="26"/>
    </row>
    <row r="1330" spans="7:9" s="2" customFormat="1" ht="15" customHeight="1">
      <c r="G1330" s="11"/>
      <c r="H1330" s="11"/>
      <c r="I1330" s="26"/>
    </row>
    <row r="1331" spans="7:9" s="2" customFormat="1" ht="15" customHeight="1">
      <c r="G1331" s="11"/>
      <c r="H1331" s="11"/>
      <c r="I1331" s="26"/>
    </row>
    <row r="1332" spans="7:9" s="2" customFormat="1" ht="15" customHeight="1">
      <c r="G1332" s="11"/>
      <c r="H1332" s="11"/>
      <c r="I1332" s="26"/>
    </row>
    <row r="1333" spans="7:9" s="2" customFormat="1" ht="15" customHeight="1">
      <c r="G1333" s="11"/>
      <c r="H1333" s="11"/>
      <c r="I1333" s="26"/>
    </row>
    <row r="1334" spans="7:9" s="2" customFormat="1" ht="15" customHeight="1">
      <c r="G1334" s="11"/>
      <c r="H1334" s="11"/>
      <c r="I1334" s="26"/>
    </row>
    <row r="1335" spans="7:9" s="2" customFormat="1" ht="15" customHeight="1">
      <c r="G1335" s="11"/>
      <c r="H1335" s="11"/>
      <c r="I1335" s="26"/>
    </row>
    <row r="1336" spans="7:9" s="2" customFormat="1" ht="15" customHeight="1">
      <c r="G1336" s="11"/>
      <c r="H1336" s="11"/>
      <c r="I1336" s="26"/>
    </row>
    <row r="1337" spans="7:9" s="2" customFormat="1" ht="15" customHeight="1">
      <c r="G1337" s="11"/>
      <c r="H1337" s="11"/>
      <c r="I1337" s="26"/>
    </row>
    <row r="1338" spans="7:9" s="2" customFormat="1" ht="15" customHeight="1">
      <c r="G1338" s="11"/>
      <c r="H1338" s="11"/>
      <c r="I1338" s="26"/>
    </row>
    <row r="1339" spans="7:9" s="2" customFormat="1" ht="15" customHeight="1">
      <c r="G1339" s="11"/>
      <c r="H1339" s="11"/>
      <c r="I1339" s="26"/>
    </row>
    <row r="1340" spans="7:9" s="2" customFormat="1" ht="15" customHeight="1">
      <c r="G1340" s="11"/>
      <c r="H1340" s="11"/>
      <c r="I1340" s="26"/>
    </row>
    <row r="1341" spans="7:9" s="2" customFormat="1" ht="15" customHeight="1">
      <c r="G1341" s="11"/>
      <c r="H1341" s="11"/>
      <c r="I1341" s="26"/>
    </row>
    <row r="1342" spans="7:9" s="2" customFormat="1" ht="15" customHeight="1">
      <c r="G1342" s="11"/>
      <c r="H1342" s="11"/>
      <c r="I1342" s="26"/>
    </row>
    <row r="1343" spans="7:9" s="2" customFormat="1" ht="15" customHeight="1">
      <c r="G1343" s="11"/>
      <c r="H1343" s="11"/>
      <c r="I1343" s="26"/>
    </row>
    <row r="1344" spans="7:9" s="2" customFormat="1" ht="15" customHeight="1">
      <c r="G1344" s="11"/>
      <c r="H1344" s="11"/>
      <c r="I1344" s="26"/>
    </row>
    <row r="1345" spans="7:9" s="2" customFormat="1" ht="15" customHeight="1">
      <c r="G1345" s="11"/>
      <c r="H1345" s="11"/>
      <c r="I1345" s="26"/>
    </row>
    <row r="1346" spans="7:9" s="2" customFormat="1" ht="15" customHeight="1">
      <c r="G1346" s="11"/>
      <c r="H1346" s="11"/>
      <c r="I1346" s="26"/>
    </row>
    <row r="1347" spans="7:9" s="2" customFormat="1" ht="15" customHeight="1">
      <c r="G1347" s="11"/>
      <c r="H1347" s="11"/>
      <c r="I1347" s="26"/>
    </row>
    <row r="1348" spans="7:9" s="2" customFormat="1" ht="15" customHeight="1">
      <c r="G1348" s="11"/>
      <c r="H1348" s="11"/>
      <c r="I1348" s="26"/>
    </row>
    <row r="1349" spans="7:9" s="2" customFormat="1" ht="15" customHeight="1">
      <c r="G1349" s="11"/>
      <c r="H1349" s="11"/>
      <c r="I1349" s="26"/>
    </row>
    <row r="1350" spans="7:9" s="2" customFormat="1" ht="15" customHeight="1">
      <c r="G1350" s="11"/>
      <c r="H1350" s="11"/>
      <c r="I1350" s="26"/>
    </row>
    <row r="1351" spans="7:9" s="2" customFormat="1" ht="15" customHeight="1">
      <c r="G1351" s="11"/>
      <c r="H1351" s="11"/>
      <c r="I1351" s="26"/>
    </row>
    <row r="1352" spans="7:9" s="2" customFormat="1" ht="15" customHeight="1">
      <c r="G1352" s="11"/>
      <c r="H1352" s="11"/>
      <c r="I1352" s="26"/>
    </row>
    <row r="1353" spans="7:9" s="2" customFormat="1" ht="15" customHeight="1">
      <c r="G1353" s="11"/>
      <c r="H1353" s="11"/>
      <c r="I1353" s="26"/>
    </row>
    <row r="1354" spans="7:9" s="2" customFormat="1" ht="15" customHeight="1">
      <c r="G1354" s="11"/>
      <c r="H1354" s="11"/>
      <c r="I1354" s="26"/>
    </row>
    <row r="1355" spans="7:9" s="2" customFormat="1" ht="15" customHeight="1">
      <c r="G1355" s="11"/>
      <c r="H1355" s="11"/>
      <c r="I1355" s="26"/>
    </row>
    <row r="1356" spans="7:9" s="2" customFormat="1" ht="15" customHeight="1">
      <c r="G1356" s="11"/>
      <c r="H1356" s="11"/>
      <c r="I1356" s="26"/>
    </row>
    <row r="1357" spans="7:9" s="2" customFormat="1" ht="15" customHeight="1">
      <c r="G1357" s="11"/>
      <c r="H1357" s="11"/>
      <c r="I1357" s="26"/>
    </row>
    <row r="1358" spans="7:9" s="2" customFormat="1" ht="15" customHeight="1">
      <c r="G1358" s="11"/>
      <c r="H1358" s="11"/>
      <c r="I1358" s="26"/>
    </row>
    <row r="1359" spans="7:9" s="2" customFormat="1" ht="15" customHeight="1">
      <c r="G1359" s="11"/>
      <c r="H1359" s="11"/>
      <c r="I1359" s="26"/>
    </row>
    <row r="1360" spans="7:9" s="2" customFormat="1" ht="15" customHeight="1">
      <c r="G1360" s="11"/>
      <c r="H1360" s="11"/>
      <c r="I1360" s="26"/>
    </row>
    <row r="1361" spans="7:9" s="2" customFormat="1" ht="15" customHeight="1">
      <c r="G1361" s="11"/>
      <c r="H1361" s="11"/>
      <c r="I1361" s="26"/>
    </row>
    <row r="1362" spans="7:9" s="2" customFormat="1" ht="15" customHeight="1">
      <c r="G1362" s="11"/>
      <c r="H1362" s="11"/>
      <c r="I1362" s="26"/>
    </row>
    <row r="1363" spans="7:9" s="2" customFormat="1" ht="15" customHeight="1">
      <c r="G1363" s="11"/>
      <c r="H1363" s="11"/>
      <c r="I1363" s="26"/>
    </row>
    <row r="1364" spans="7:9" s="2" customFormat="1" ht="15" customHeight="1">
      <c r="G1364" s="11"/>
      <c r="H1364" s="11"/>
      <c r="I1364" s="26"/>
    </row>
    <row r="1365" spans="7:9" s="2" customFormat="1" ht="15" customHeight="1">
      <c r="G1365" s="11"/>
      <c r="H1365" s="11"/>
      <c r="I1365" s="26"/>
    </row>
    <row r="1366" spans="7:9" s="2" customFormat="1" ht="15" customHeight="1">
      <c r="G1366" s="11"/>
      <c r="H1366" s="11"/>
      <c r="I1366" s="26"/>
    </row>
    <row r="1367" spans="7:9" s="2" customFormat="1" ht="15" customHeight="1">
      <c r="G1367" s="11"/>
      <c r="H1367" s="11"/>
      <c r="I1367" s="26"/>
    </row>
    <row r="1368" spans="7:9" s="2" customFormat="1" ht="15" customHeight="1">
      <c r="G1368" s="11"/>
      <c r="H1368" s="11"/>
      <c r="I1368" s="26"/>
    </row>
    <row r="1369" spans="7:9" s="2" customFormat="1" ht="15" customHeight="1">
      <c r="G1369" s="11"/>
      <c r="H1369" s="11"/>
      <c r="I1369" s="26"/>
    </row>
    <row r="1370" spans="7:9" s="2" customFormat="1" ht="15" customHeight="1">
      <c r="G1370" s="11"/>
      <c r="H1370" s="11"/>
      <c r="I1370" s="26"/>
    </row>
    <row r="1371" spans="7:9" s="2" customFormat="1" ht="15" customHeight="1">
      <c r="G1371" s="11"/>
      <c r="H1371" s="11"/>
      <c r="I1371" s="26"/>
    </row>
    <row r="1372" spans="7:9" s="2" customFormat="1" ht="15" customHeight="1">
      <c r="G1372" s="11"/>
      <c r="H1372" s="11"/>
      <c r="I1372" s="26"/>
    </row>
    <row r="1373" spans="7:9" s="2" customFormat="1" ht="15" customHeight="1">
      <c r="G1373" s="11"/>
      <c r="H1373" s="11"/>
      <c r="I1373" s="26"/>
    </row>
    <row r="1374" spans="7:9" s="2" customFormat="1" ht="15" customHeight="1">
      <c r="G1374" s="11"/>
      <c r="H1374" s="11"/>
      <c r="I1374" s="26"/>
    </row>
    <row r="1375" spans="7:9" s="2" customFormat="1" ht="15" customHeight="1">
      <c r="G1375" s="11"/>
      <c r="H1375" s="11"/>
      <c r="I1375" s="26"/>
    </row>
    <row r="1376" spans="7:9" s="2" customFormat="1" ht="15" customHeight="1">
      <c r="G1376" s="11"/>
      <c r="H1376" s="11"/>
      <c r="I1376" s="26"/>
    </row>
    <row r="1377" spans="7:9" s="2" customFormat="1" ht="15" customHeight="1">
      <c r="G1377" s="11"/>
      <c r="H1377" s="11"/>
      <c r="I1377" s="26"/>
    </row>
    <row r="1378" spans="7:9" s="2" customFormat="1" ht="15" customHeight="1">
      <c r="G1378" s="11"/>
      <c r="H1378" s="11"/>
      <c r="I1378" s="26"/>
    </row>
    <row r="1379" spans="7:9" s="2" customFormat="1" ht="15" customHeight="1">
      <c r="G1379" s="11"/>
      <c r="H1379" s="11"/>
      <c r="I1379" s="26"/>
    </row>
    <row r="1380" spans="7:9" s="2" customFormat="1" ht="15" customHeight="1">
      <c r="G1380" s="11"/>
      <c r="H1380" s="11"/>
      <c r="I1380" s="26"/>
    </row>
    <row r="1381" spans="7:9" s="2" customFormat="1" ht="15" customHeight="1">
      <c r="G1381" s="11"/>
      <c r="H1381" s="11"/>
      <c r="I1381" s="26"/>
    </row>
  </sheetData>
  <sortState ref="A3:L246">
    <sortCondition ref="B3:B246"/>
    <sortCondition descending="1" ref="I3:I246"/>
    <sortCondition descending="1" ref="D3:D246"/>
  </sortState>
  <phoneticPr fontId="3" type="noConversion"/>
  <printOptions horizontalCentered="1"/>
  <pageMargins left="0.35433070866141736" right="0.35433070866141736" top="0.98425196850393704" bottom="0.98425196850393704" header="0.51181102362204722" footer="0.78740157480314965"/>
  <pageSetup paperSize="9" orientation="portrait" r:id="rId1"/>
  <headerFooter>
    <oddFooter>&amp;L统分、核分员：              监督员  ：            主考：&amp;R    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成绩表</vt:lpstr>
      <vt:lpstr>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longhui</dc:creator>
  <cp:lastModifiedBy>微软用户</cp:lastModifiedBy>
  <cp:lastPrinted>2019-05-20T10:03:13Z</cp:lastPrinted>
  <dcterms:created xsi:type="dcterms:W3CDTF">2019-03-21T06:40:00Z</dcterms:created>
  <dcterms:modified xsi:type="dcterms:W3CDTF">2019-05-21T01:56:07Z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2052-11.1.0.8404</vt:lpwstr>
  </property>
  <property fmtid="{D5CDD505-2E9C-101B-9397-08002B2CF9AE}" pid="3" name="KSORubyTemplateID" linkTarget="0">
    <vt:lpwstr>20</vt:lpwstr>
  </property>
</Properties>
</file>